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4" yWindow="-14" windowWidth="6394" windowHeight="11736" tabRatio="605"/>
  </bookViews>
  <sheets>
    <sheet name="Table 1A" sheetId="2" r:id="rId1"/>
    <sheet name="Table1B" sheetId="3" r:id="rId2"/>
  </sheets>
  <definedNames>
    <definedName name="_xlnm.Print_Area" localSheetId="0">'Table 1A'!$A$1:$O$66</definedName>
  </definedNames>
  <calcPr calcId="145621"/>
</workbook>
</file>

<file path=xl/calcChain.xml><?xml version="1.0" encoding="utf-8"?>
<calcChain xmlns="http://schemas.openxmlformats.org/spreadsheetml/2006/main">
  <c r="G6" i="3" l="1"/>
  <c r="L5" i="2"/>
  <c r="H5" i="2"/>
  <c r="D5" i="2"/>
  <c r="D4" i="2"/>
  <c r="B1" i="2"/>
  <c r="N34" i="2" l="1"/>
  <c r="F34" i="2"/>
  <c r="N9" i="2"/>
  <c r="J22" i="2"/>
  <c r="N22" i="2"/>
  <c r="F22" i="2"/>
  <c r="J33" i="2"/>
  <c r="F7" i="2"/>
  <c r="N38" i="2"/>
  <c r="F36" i="2"/>
  <c r="F35" i="2"/>
  <c r="N30" i="2"/>
  <c r="F28" i="2"/>
  <c r="F27" i="2"/>
  <c r="F17" i="2"/>
  <c r="J38" i="2"/>
  <c r="N37" i="2"/>
  <c r="J30" i="2"/>
  <c r="N29" i="2"/>
  <c r="J9" i="2"/>
  <c r="N8" i="2"/>
  <c r="F40" i="2"/>
  <c r="F39" i="2"/>
  <c r="F38" i="2"/>
  <c r="J37" i="2"/>
  <c r="F32" i="2"/>
  <c r="F31" i="2"/>
  <c r="F30" i="2"/>
  <c r="J29" i="2"/>
  <c r="F9" i="2"/>
  <c r="J8" i="2"/>
  <c r="J34" i="2"/>
  <c r="N33" i="2"/>
  <c r="F13" i="2"/>
  <c r="J11" i="2"/>
  <c r="F6" i="3"/>
  <c r="J17" i="2"/>
  <c r="J32" i="2"/>
  <c r="J28" i="2"/>
  <c r="F18" i="2"/>
  <c r="N15" i="2"/>
  <c r="F14" i="2"/>
  <c r="N12" i="2"/>
  <c r="F10" i="2"/>
  <c r="J7" i="2"/>
  <c r="J39" i="2"/>
  <c r="F37" i="2"/>
  <c r="J35" i="2"/>
  <c r="F33" i="2"/>
  <c r="J31" i="2"/>
  <c r="F29" i="2"/>
  <c r="J27" i="2"/>
  <c r="N17" i="2"/>
  <c r="J15" i="2"/>
  <c r="J14" i="2"/>
  <c r="N13" i="2"/>
  <c r="J12" i="2"/>
  <c r="F8" i="2"/>
  <c r="J40" i="2"/>
  <c r="J36" i="2"/>
  <c r="F11" i="2"/>
  <c r="J18" i="2"/>
  <c r="F15" i="2"/>
  <c r="J13" i="2"/>
  <c r="F12" i="2"/>
  <c r="J10" i="2"/>
  <c r="N39" i="2"/>
  <c r="N35" i="2"/>
  <c r="N31" i="2"/>
  <c r="N27" i="2"/>
  <c r="N18" i="2"/>
  <c r="N10" i="2"/>
  <c r="D6" i="3"/>
  <c r="E6" i="3"/>
  <c r="N40" i="2"/>
  <c r="N36" i="2"/>
  <c r="N32" i="2"/>
  <c r="N28" i="2"/>
  <c r="N14" i="2"/>
  <c r="N11" i="2"/>
  <c r="N7" i="2"/>
  <c r="N23" i="2" l="1"/>
  <c r="J23" i="2"/>
  <c r="F23" i="2"/>
  <c r="N21" i="2" l="1"/>
  <c r="F21" i="2"/>
  <c r="J21" i="2"/>
</calcChain>
</file>

<file path=xl/sharedStrings.xml><?xml version="1.0" encoding="utf-8"?>
<sst xmlns="http://schemas.openxmlformats.org/spreadsheetml/2006/main" count="295" uniqueCount="58">
  <si>
    <t>(</t>
  </si>
  <si>
    <t>)</t>
  </si>
  <si>
    <t xml:space="preserve">   </t>
  </si>
  <si>
    <t xml:space="preserve">        </t>
  </si>
  <si>
    <t>儲蓄存款</t>
  </si>
  <si>
    <t>定期存款</t>
  </si>
  <si>
    <t>所有存款</t>
  </si>
  <si>
    <t>外幣掉期存款</t>
  </si>
  <si>
    <t>貸款和墊款</t>
  </si>
  <si>
    <t>以港元計之貸款</t>
  </si>
  <si>
    <t>以外幣計之貸款</t>
  </si>
  <si>
    <t>總貸款和墊款</t>
  </si>
  <si>
    <t>貨幣供應量</t>
  </si>
  <si>
    <t>在香港使用的貸款</t>
  </si>
  <si>
    <r>
      <t>在香港境外使用的貸款</t>
    </r>
    <r>
      <rPr>
        <vertAlign val="superscript"/>
        <sz val="10"/>
        <rFont val="Times New Roman"/>
        <family val="1"/>
      </rPr>
      <t>#</t>
    </r>
  </si>
  <si>
    <r>
      <t xml:space="preserve">( </t>
    </r>
    <r>
      <rPr>
        <b/>
        <sz val="10"/>
        <rFont val="細明體"/>
        <family val="3"/>
        <charset val="136"/>
      </rPr>
      <t>百萬港元計</t>
    </r>
    <r>
      <rPr>
        <b/>
        <sz val="10"/>
        <rFont val="Times New Roman"/>
        <family val="1"/>
      </rPr>
      <t xml:space="preserve"> )</t>
    </r>
  </si>
  <si>
    <r>
      <t>前</t>
    </r>
    <r>
      <rPr>
        <sz val="10"/>
        <rFont val="Times New Roman"/>
        <family val="1"/>
      </rPr>
      <t xml:space="preserve">  </t>
    </r>
    <r>
      <rPr>
        <sz val="10"/>
        <rFont val="細明體"/>
        <family val="3"/>
        <charset val="136"/>
      </rPr>
      <t>數</t>
    </r>
    <r>
      <rPr>
        <sz val="10"/>
        <rFont val="Times New Roman"/>
        <family val="1"/>
      </rPr>
      <t xml:space="preserve">  </t>
    </r>
    <r>
      <rPr>
        <sz val="10"/>
        <rFont val="細明體"/>
        <family val="3"/>
        <charset val="136"/>
      </rPr>
      <t>月</t>
    </r>
  </si>
  <si>
    <r>
      <t xml:space="preserve">M1 -- </t>
    </r>
    <r>
      <rPr>
        <sz val="10"/>
        <rFont val="細明體"/>
        <family val="3"/>
        <charset val="136"/>
      </rPr>
      <t>港元</t>
    </r>
  </si>
  <si>
    <r>
      <t xml:space="preserve">      </t>
    </r>
    <r>
      <rPr>
        <sz val="10"/>
        <rFont val="細明體"/>
        <family val="3"/>
        <charset val="136"/>
      </rPr>
      <t>外幣</t>
    </r>
  </si>
  <si>
    <r>
      <t xml:space="preserve">      </t>
    </r>
    <r>
      <rPr>
        <sz val="10"/>
        <rFont val="細明體"/>
        <family val="3"/>
        <charset val="136"/>
      </rPr>
      <t>總計</t>
    </r>
  </si>
  <si>
    <r>
      <t xml:space="preserve">M2 -- </t>
    </r>
    <r>
      <rPr>
        <sz val="10"/>
        <rFont val="細明體"/>
        <family val="3"/>
        <charset val="136"/>
      </rPr>
      <t>港元</t>
    </r>
    <r>
      <rPr>
        <sz val="10"/>
        <rFont val="Times New Roman"/>
        <family val="1"/>
      </rPr>
      <t>@</t>
    </r>
  </si>
  <si>
    <r>
      <t xml:space="preserve">      </t>
    </r>
    <r>
      <rPr>
        <sz val="10"/>
        <rFont val="細明體"/>
        <family val="3"/>
        <charset val="136"/>
      </rPr>
      <t>外幣</t>
    </r>
    <r>
      <rPr>
        <sz val="10"/>
        <rFont val="Times New Roman"/>
        <family val="1"/>
      </rPr>
      <t>*</t>
    </r>
  </si>
  <si>
    <r>
      <t xml:space="preserve">M3 -- </t>
    </r>
    <r>
      <rPr>
        <sz val="10"/>
        <rFont val="細明體"/>
        <family val="3"/>
        <charset val="136"/>
      </rPr>
      <t>港元</t>
    </r>
    <r>
      <rPr>
        <sz val="10"/>
        <rFont val="Times New Roman"/>
        <family val="1"/>
      </rPr>
      <t xml:space="preserve">@ </t>
    </r>
  </si>
  <si>
    <r>
      <t xml:space="preserve">    </t>
    </r>
    <r>
      <rPr>
        <sz val="10"/>
        <rFont val="細明體"/>
        <family val="3"/>
        <charset val="136"/>
      </rPr>
      <t>公眾持有的紙幣及硬幣</t>
    </r>
  </si>
  <si>
    <r>
      <t>季節性調整貨幣供應量</t>
    </r>
    <r>
      <rPr>
        <b/>
        <u/>
        <sz val="10"/>
        <color indexed="8"/>
        <rFont val="Times New Roman"/>
        <family val="1"/>
      </rPr>
      <t xml:space="preserve"> M1</t>
    </r>
  </si>
  <si>
    <r>
      <t>港元貨幣供應量</t>
    </r>
    <r>
      <rPr>
        <sz val="10"/>
        <rFont val="Times New Roman"/>
        <family val="1"/>
      </rPr>
      <t xml:space="preserve"> M1 </t>
    </r>
  </si>
  <si>
    <r>
      <t xml:space="preserve">    </t>
    </r>
    <r>
      <rPr>
        <sz val="10"/>
        <rFont val="細明體"/>
        <family val="3"/>
        <charset val="136"/>
      </rPr>
      <t>港元活期存款</t>
    </r>
  </si>
  <si>
    <r>
      <t>存款</t>
    </r>
    <r>
      <rPr>
        <b/>
        <u/>
        <sz val="10"/>
        <rFont val="Times New Roman"/>
        <family val="1"/>
      </rPr>
      <t xml:space="preserve">  </t>
    </r>
  </si>
  <si>
    <r>
      <t xml:space="preserve">    </t>
    </r>
    <r>
      <rPr>
        <sz val="10"/>
        <rFont val="細明體"/>
        <family val="3"/>
        <charset val="136"/>
      </rPr>
      <t>有限制牌照銀行</t>
    </r>
  </si>
  <si>
    <r>
      <t xml:space="preserve">    </t>
    </r>
    <r>
      <rPr>
        <sz val="10"/>
        <rFont val="細明體"/>
        <family val="3"/>
        <charset val="136"/>
      </rPr>
      <t>接受存款公司</t>
    </r>
  </si>
  <si>
    <r>
      <t>港元存款</t>
    </r>
    <r>
      <rPr>
        <sz val="10"/>
        <rFont val="Times New Roman"/>
        <family val="1"/>
      </rPr>
      <t>@</t>
    </r>
  </si>
  <si>
    <r>
      <t xml:space="preserve">    </t>
    </r>
    <r>
      <rPr>
        <sz val="10"/>
        <rFont val="細明體"/>
        <family val="3"/>
        <charset val="136"/>
      </rPr>
      <t>活期存款</t>
    </r>
  </si>
  <si>
    <r>
      <t xml:space="preserve">    </t>
    </r>
    <r>
      <rPr>
        <sz val="10"/>
        <rFont val="細明體"/>
        <family val="3"/>
        <charset val="136"/>
      </rPr>
      <t>儲蓄存款</t>
    </r>
  </si>
  <si>
    <r>
      <t xml:space="preserve">    </t>
    </r>
    <r>
      <rPr>
        <sz val="10"/>
        <rFont val="細明體"/>
        <family val="3"/>
        <charset val="136"/>
      </rPr>
      <t>定期存款</t>
    </r>
    <r>
      <rPr>
        <sz val="10"/>
        <rFont val="Times New Roman"/>
        <family val="1"/>
      </rPr>
      <t>@</t>
    </r>
  </si>
  <si>
    <r>
      <t>美元存款</t>
    </r>
    <r>
      <rPr>
        <sz val="10"/>
        <rFont val="Times New Roman"/>
        <family val="1"/>
      </rPr>
      <t>*</t>
    </r>
  </si>
  <si>
    <r>
      <t>其他外幣存款</t>
    </r>
    <r>
      <rPr>
        <sz val="10"/>
        <rFont val="Times New Roman"/>
        <family val="1"/>
      </rPr>
      <t>*</t>
    </r>
  </si>
  <si>
    <r>
      <t>外幣存款</t>
    </r>
    <r>
      <rPr>
        <sz val="10"/>
        <rFont val="Times New Roman"/>
        <family val="1"/>
      </rPr>
      <t>*</t>
    </r>
  </si>
  <si>
    <r>
      <t xml:space="preserve">    </t>
    </r>
    <r>
      <rPr>
        <sz val="10"/>
        <rFont val="細明體"/>
        <family val="3"/>
        <charset val="136"/>
      </rPr>
      <t>供香港有形貿易</t>
    </r>
  </si>
  <si>
    <r>
      <t xml:space="preserve">    </t>
    </r>
    <r>
      <rPr>
        <sz val="10"/>
        <rFont val="細明體"/>
        <family val="3"/>
        <charset val="136"/>
      </rPr>
      <t>香港境外商品貿易融資</t>
    </r>
  </si>
  <si>
    <r>
      <t xml:space="preserve">    </t>
    </r>
    <r>
      <rPr>
        <sz val="10"/>
        <rFont val="細明體"/>
        <family val="3"/>
        <charset val="136"/>
      </rPr>
      <t>在香港使用的其他貸款</t>
    </r>
  </si>
  <si>
    <r>
      <t xml:space="preserve">    </t>
    </r>
    <r>
      <rPr>
        <sz val="10"/>
        <rFont val="細明體"/>
        <family val="3"/>
        <charset val="136"/>
      </rPr>
      <t>在香港境外使用的其他貸款</t>
    </r>
  </si>
  <si>
    <r>
      <t xml:space="preserve">*  </t>
    </r>
    <r>
      <rPr>
        <sz val="10"/>
        <rFont val="細明體"/>
        <family val="3"/>
        <charset val="136"/>
      </rPr>
      <t>經調整以不包括外幣掉期存款。</t>
    </r>
  </si>
  <si>
    <r>
      <t xml:space="preserve">@  </t>
    </r>
    <r>
      <rPr>
        <sz val="10"/>
        <rFont val="細明體"/>
        <family val="3"/>
        <charset val="136"/>
      </rPr>
      <t>經調整以包括外幣掉期存款。</t>
    </r>
  </si>
  <si>
    <r>
      <t xml:space="preserve">#  </t>
    </r>
    <r>
      <rPr>
        <sz val="10"/>
        <rFont val="細明體"/>
        <family val="3"/>
        <charset val="136"/>
      </rPr>
      <t>包括其他使用地區不明確的貸款。</t>
    </r>
  </si>
  <si>
    <r>
      <t>註</t>
    </r>
    <r>
      <rPr>
        <sz val="10"/>
        <rFont val="Times New Roman"/>
        <family val="1"/>
      </rPr>
      <t xml:space="preserve">:  </t>
    </r>
    <r>
      <rPr>
        <sz val="10"/>
        <rFont val="細明體"/>
        <family val="3"/>
        <charset val="136"/>
      </rPr>
      <t>由於進位關係，項目相加數額未必等於總額。</t>
    </r>
  </si>
  <si>
    <t>其中:</t>
  </si>
  <si>
    <t>(以百萬元人民幣計)</t>
  </si>
  <si>
    <r>
      <t xml:space="preserve">      </t>
    </r>
    <r>
      <rPr>
        <sz val="10"/>
        <rFont val="細明體"/>
        <family val="3"/>
        <charset val="136"/>
      </rPr>
      <t>總計</t>
    </r>
  </si>
  <si>
    <t>人民幣存款總計</t>
  </si>
  <si>
    <t>活期存款</t>
    <phoneticPr fontId="22" type="noConversion"/>
  </si>
  <si>
    <t>流通紙幣及硬幣</t>
    <phoneticPr fontId="22" type="noConversion"/>
  </si>
  <si>
    <t>活期及儲蓄存款</t>
    <phoneticPr fontId="22" type="noConversion"/>
  </si>
  <si>
    <r>
      <t xml:space="preserve">    </t>
    </r>
    <r>
      <rPr>
        <sz val="10"/>
        <rFont val="細明體"/>
        <family val="3"/>
        <charset val="136"/>
      </rPr>
      <t>持牌銀行</t>
    </r>
    <phoneticPr fontId="22" type="noConversion"/>
  </si>
  <si>
    <t>附表1.2: 人民幣存款及跨境貿易結算統計數字</t>
    <phoneticPr fontId="22" type="noConversion"/>
  </si>
  <si>
    <t>與跨境貿易結算有關的人民幣匯款總額</t>
    <phoneticPr fontId="22" type="noConversion"/>
  </si>
  <si>
    <t>經營人民幣銀行業務的認可機構數目</t>
    <phoneticPr fontId="22" type="noConversion"/>
  </si>
  <si>
    <r>
      <t xml:space="preserve">    </t>
    </r>
    <r>
      <rPr>
        <sz val="10"/>
        <rFont val="細明體"/>
        <family val="3"/>
        <charset val="136"/>
      </rPr>
      <t>未能確定使用地方的其他貸款</t>
    </r>
    <phoneticPr fontId="22" type="noConversion"/>
  </si>
  <si>
    <t>-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</si>
</sst>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_(* #,##0.00_);_(* \(#,##0.00\);_(* &quot;-&quot;??_);_(@_)"/>
    <numFmt numFmtId="177" formatCode="0.0"/>
    <numFmt numFmtId="178" formatCode="#,##0.0"/>
    <numFmt numFmtId="179" formatCode="General_)"/>
    <numFmt numFmtId="180" formatCode="yyyy&quot;年&quot;m&quot;月&quot;"/>
    <numFmt numFmtId="181" formatCode="_(* #,##0_);_(* \(#,##0\);_(* &quot;-&quot;??_);_(@_)"/>
  </numFmts>
  <fonts count="25" x14ac:knownFonts="1">
    <font>
      <sz val="12"/>
      <name val="Times New Roman"/>
      <family val="1"/>
    </font>
    <font>
      <sz val="12"/>
      <name val="Times New Roman"/>
      <family val="1"/>
    </font>
    <font>
      <b/>
      <u/>
      <sz val="14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sz val="12"/>
      <name val="Times New Roman"/>
      <family val="1"/>
    </font>
    <font>
      <vertAlign val="superscript"/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Times New Roman"/>
      <family val="1"/>
    </font>
    <font>
      <b/>
      <u/>
      <sz val="10"/>
      <color indexed="8"/>
      <name val="Times New Roman"/>
      <family val="1"/>
    </font>
    <font>
      <sz val="10"/>
      <color indexed="12"/>
      <name val="Arial"/>
      <family val="2"/>
    </font>
    <font>
      <sz val="12"/>
      <name val="Times New Roman"/>
      <family val="1"/>
    </font>
    <font>
      <b/>
      <u/>
      <sz val="14"/>
      <name val="細明體"/>
      <family val="3"/>
      <charset val="136"/>
    </font>
    <font>
      <b/>
      <sz val="10"/>
      <name val="細明體"/>
      <family val="3"/>
      <charset val="136"/>
    </font>
    <font>
      <sz val="10"/>
      <name val="細明體"/>
      <family val="3"/>
      <charset val="136"/>
    </font>
    <font>
      <b/>
      <u/>
      <sz val="10"/>
      <name val="細明體"/>
      <family val="3"/>
      <charset val="136"/>
    </font>
    <font>
      <b/>
      <u/>
      <sz val="10"/>
      <color indexed="8"/>
      <name val="細明體"/>
      <family val="3"/>
      <charset val="136"/>
    </font>
    <font>
      <sz val="12"/>
      <name val="細明體"/>
      <family val="3"/>
      <charset val="136"/>
    </font>
    <font>
      <b/>
      <u/>
      <sz val="13"/>
      <name val="Times New Roman"/>
      <family val="1"/>
    </font>
    <font>
      <u/>
      <sz val="11"/>
      <name val="Times New Roman"/>
      <family val="1"/>
    </font>
    <font>
      <sz val="11"/>
      <name val="Times New Roman"/>
      <family val="1"/>
    </font>
    <font>
      <b/>
      <u/>
      <sz val="13"/>
      <name val="細明體"/>
      <family val="3"/>
      <charset val="136"/>
    </font>
    <font>
      <sz val="9"/>
      <name val="細明體"/>
      <family val="3"/>
      <charset val="136"/>
    </font>
    <font>
      <sz val="14"/>
      <name val="細明體"/>
      <family val="3"/>
      <charset val="136"/>
    </font>
    <font>
      <sz val="11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 applyAlignment="1">
      <alignment horizontal="centerContinuous"/>
    </xf>
    <xf numFmtId="0" fontId="3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1" fontId="3" fillId="0" borderId="0" xfId="0" quotePrefix="1" applyNumberFormat="1" applyFont="1" applyAlignment="1">
      <alignment horizontal="left"/>
    </xf>
    <xf numFmtId="1" fontId="3" fillId="0" borderId="0" xfId="0" applyNumberFormat="1" applyFont="1"/>
    <xf numFmtId="0" fontId="4" fillId="0" borderId="0" xfId="0" applyFont="1"/>
    <xf numFmtId="1" fontId="4" fillId="0" borderId="0" xfId="0" quotePrefix="1" applyNumberFormat="1" applyFont="1" applyAlignment="1">
      <alignment horizontal="right"/>
    </xf>
    <xf numFmtId="177" fontId="4" fillId="0" borderId="0" xfId="0" applyNumberFormat="1" applyFont="1" applyAlignment="1">
      <alignment horizontal="right"/>
    </xf>
    <xf numFmtId="177" fontId="3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4" fillId="0" borderId="0" xfId="0" applyFont="1" applyAlignment="1">
      <alignment horizontal="centerContinuous"/>
    </xf>
    <xf numFmtId="177" fontId="4" fillId="0" borderId="0" xfId="0" applyNumberFormat="1" applyFont="1" applyAlignment="1">
      <alignment horizontal="centerContinuous"/>
    </xf>
    <xf numFmtId="177" fontId="3" fillId="0" borderId="0" xfId="0" applyNumberFormat="1" applyFont="1" applyAlignment="1">
      <alignment horizontal="centerContinuous"/>
    </xf>
    <xf numFmtId="0" fontId="3" fillId="0" borderId="0" xfId="0" quotePrefix="1" applyFont="1" applyAlignment="1">
      <alignment horizontal="left"/>
    </xf>
    <xf numFmtId="3" fontId="3" fillId="0" borderId="0" xfId="0" quotePrefix="1" applyNumberFormat="1" applyFont="1" applyAlignment="1">
      <alignment horizontal="right"/>
    </xf>
    <xf numFmtId="3" fontId="0" fillId="0" borderId="0" xfId="0" applyNumberFormat="1"/>
    <xf numFmtId="0" fontId="5" fillId="0" borderId="0" xfId="0" applyFont="1"/>
    <xf numFmtId="177" fontId="3" fillId="0" borderId="0" xfId="0" quotePrefix="1" applyNumberFormat="1" applyFont="1" applyAlignment="1">
      <alignment horizontal="left"/>
    </xf>
    <xf numFmtId="177" fontId="0" fillId="0" borderId="0" xfId="0" applyNumberFormat="1" applyAlignment="1">
      <alignment horizontal="right"/>
    </xf>
    <xf numFmtId="3" fontId="0" fillId="0" borderId="0" xfId="0" quotePrefix="1" applyNumberFormat="1" applyAlignment="1">
      <alignment horizontal="left"/>
    </xf>
    <xf numFmtId="1" fontId="3" fillId="0" borderId="0" xfId="0" applyNumberFormat="1" applyFont="1" applyAlignment="1">
      <alignment horizontal="left"/>
    </xf>
    <xf numFmtId="178" fontId="0" fillId="0" borderId="0" xfId="0" applyNumberFormat="1"/>
    <xf numFmtId="0" fontId="3" fillId="0" borderId="0" xfId="0" applyFont="1" applyAlignment="1">
      <alignment horizontal="left"/>
    </xf>
    <xf numFmtId="0" fontId="7" fillId="0" borderId="0" xfId="0" applyFont="1" applyAlignment="1">
      <alignment horizontal="centerContinuous"/>
    </xf>
    <xf numFmtId="0" fontId="8" fillId="0" borderId="0" xfId="0" applyFont="1" applyAlignment="1">
      <alignment horizontal="centerContinuous"/>
    </xf>
    <xf numFmtId="177" fontId="10" fillId="0" borderId="0" xfId="0" quotePrefix="1" applyNumberFormat="1" applyFont="1" applyAlignment="1">
      <alignment horizontal="left"/>
    </xf>
    <xf numFmtId="0" fontId="11" fillId="0" borderId="0" xfId="0" applyFont="1"/>
    <xf numFmtId="0" fontId="14" fillId="0" borderId="0" xfId="0" quotePrefix="1" applyFont="1" applyAlignment="1">
      <alignment horizontal="centerContinuous"/>
    </xf>
    <xf numFmtId="1" fontId="15" fillId="0" borderId="0" xfId="0" applyNumberFormat="1" applyFont="1"/>
    <xf numFmtId="1" fontId="14" fillId="0" borderId="0" xfId="0" applyNumberFormat="1" applyFont="1"/>
    <xf numFmtId="1" fontId="16" fillId="0" borderId="0" xfId="0" applyNumberFormat="1" applyFont="1"/>
    <xf numFmtId="1" fontId="15" fillId="0" borderId="0" xfId="0" quotePrefix="1" applyNumberFormat="1" applyFont="1" applyAlignment="1">
      <alignment horizontal="left"/>
    </xf>
    <xf numFmtId="1" fontId="14" fillId="0" borderId="0" xfId="0" applyNumberFormat="1" applyFont="1" applyAlignment="1">
      <alignment horizontal="left"/>
    </xf>
    <xf numFmtId="0" fontId="14" fillId="0" borderId="0" xfId="0" quotePrefix="1" applyFont="1" applyAlignment="1">
      <alignment horizontal="left"/>
    </xf>
    <xf numFmtId="0" fontId="14" fillId="0" borderId="0" xfId="0" applyFont="1"/>
    <xf numFmtId="0" fontId="14" fillId="0" borderId="0" xfId="0" applyFont="1" applyAlignment="1">
      <alignment horizontal="left"/>
    </xf>
    <xf numFmtId="179" fontId="19" fillId="0" borderId="0" xfId="0" applyNumberFormat="1" applyFont="1" applyAlignment="1" applyProtection="1">
      <alignment horizontal="centerContinuous"/>
    </xf>
    <xf numFmtId="0" fontId="20" fillId="0" borderId="0" xfId="0" applyFont="1" applyAlignment="1">
      <alignment horizontal="centerContinuous"/>
    </xf>
    <xf numFmtId="0" fontId="20" fillId="0" borderId="0" xfId="0" applyFont="1"/>
    <xf numFmtId="0" fontId="20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7" fillId="0" borderId="0" xfId="0" applyFont="1"/>
    <xf numFmtId="0" fontId="13" fillId="0" borderId="0" xfId="0" applyFont="1"/>
    <xf numFmtId="0" fontId="23" fillId="0" borderId="0" xfId="0" applyFont="1" applyAlignment="1">
      <alignment horizontal="left"/>
    </xf>
    <xf numFmtId="3" fontId="24" fillId="0" borderId="0" xfId="0" applyNumberFormat="1" applyFont="1" applyFill="1"/>
    <xf numFmtId="0" fontId="24" fillId="0" borderId="0" xfId="0" applyFont="1" applyFill="1"/>
    <xf numFmtId="0" fontId="20" fillId="0" borderId="0" xfId="0" applyFont="1" applyFill="1"/>
    <xf numFmtId="180" fontId="7" fillId="0" borderId="0" xfId="0" applyNumberFormat="1" applyFont="1" applyBorder="1"/>
    <xf numFmtId="1" fontId="12" fillId="0" borderId="0" xfId="0" applyNumberFormat="1" applyFont="1" applyAlignment="1">
      <alignment horizontal="centerContinuous"/>
    </xf>
    <xf numFmtId="180" fontId="15" fillId="0" borderId="0" xfId="0" applyNumberFormat="1" applyFont="1" applyFill="1" applyAlignment="1">
      <alignment horizontal="right"/>
    </xf>
    <xf numFmtId="3" fontId="20" fillId="0" borderId="0" xfId="0" applyNumberFormat="1" applyFont="1" applyFill="1"/>
    <xf numFmtId="1" fontId="3" fillId="0" borderId="0" xfId="0" quotePrefix="1" applyNumberFormat="1" applyFont="1" applyFill="1" applyAlignment="1">
      <alignment horizontal="left"/>
    </xf>
    <xf numFmtId="177" fontId="0" fillId="0" borderId="0" xfId="0" applyNumberFormat="1" applyFill="1" applyAlignment="1">
      <alignment horizontal="right"/>
    </xf>
    <xf numFmtId="0" fontId="0" fillId="0" borderId="0" xfId="0" applyFill="1"/>
    <xf numFmtId="181" fontId="20" fillId="0" borderId="0" xfId="1" applyNumberFormat="1" applyFont="1" applyFill="1" applyAlignment="1" applyProtection="1">
      <alignment horizontal="right"/>
    </xf>
    <xf numFmtId="3" fontId="0" fillId="0" borderId="0" xfId="0" applyNumberFormat="1" applyFill="1"/>
    <xf numFmtId="181" fontId="1" fillId="0" borderId="0" xfId="1" applyNumberFormat="1" applyFont="1" applyFill="1" applyAlignment="1" applyProtection="1">
      <alignment horizontal="right"/>
    </xf>
    <xf numFmtId="181" fontId="1" fillId="0" borderId="0" xfId="1" applyNumberFormat="1" applyFont="1" applyAlignment="1" applyProtection="1">
      <alignment horizontal="right"/>
    </xf>
    <xf numFmtId="177" fontId="1" fillId="0" borderId="0" xfId="1" applyNumberFormat="1" applyFont="1" applyFill="1" applyAlignment="1" applyProtection="1">
      <alignment horizontal="right"/>
    </xf>
    <xf numFmtId="177" fontId="1" fillId="0" borderId="0" xfId="1" applyNumberFormat="1" applyFont="1" applyFill="1" applyProtection="1"/>
    <xf numFmtId="177" fontId="1" fillId="0" borderId="0" xfId="1" applyNumberFormat="1" applyFont="1" applyFill="1" applyAlignment="1" applyProtection="1">
      <alignment horizontal="left"/>
    </xf>
    <xf numFmtId="178" fontId="0" fillId="0" borderId="0" xfId="0" quotePrefix="1" applyNumberFormat="1" applyFill="1" applyAlignment="1">
      <alignment horizontal="right"/>
    </xf>
    <xf numFmtId="0" fontId="21" fillId="0" borderId="0" xfId="0" applyFont="1" applyAlignment="1">
      <alignment horizontal="center"/>
    </xf>
    <xf numFmtId="0" fontId="18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125"/>
  <sheetViews>
    <sheetView tabSelected="1" zoomScale="80" workbookViewId="0">
      <selection activeCell="N52" sqref="N52"/>
    </sheetView>
  </sheetViews>
  <sheetFormatPr defaultRowHeight="15.85" x14ac:dyDescent="0.25"/>
  <cols>
    <col min="1" max="1" width="5" customWidth="1"/>
    <col min="2" max="2" width="25.21875" customWidth="1"/>
    <col min="3" max="4" width="13.6640625" customWidth="1"/>
    <col min="5" max="5" width="1.6640625" customWidth="1"/>
    <col min="6" max="6" width="6.44140625" customWidth="1"/>
    <col min="7" max="7" width="1.6640625" customWidth="1"/>
    <col min="8" max="8" width="13.6640625" customWidth="1"/>
    <col min="9" max="9" width="1.6640625" customWidth="1"/>
    <col min="10" max="10" width="6.77734375" customWidth="1"/>
    <col min="11" max="11" width="1.6640625" customWidth="1"/>
    <col min="12" max="12" width="13.6640625" customWidth="1"/>
    <col min="13" max="13" width="1.6640625" customWidth="1"/>
    <col min="14" max="14" width="6.21875" customWidth="1"/>
    <col min="15" max="15" width="1.77734375" customWidth="1"/>
    <col min="17" max="17" width="11.88671875" bestFit="1" customWidth="1"/>
  </cols>
  <sheetData>
    <row r="1" spans="2:17" ht="23.95" customHeight="1" x14ac:dyDescent="0.3">
      <c r="B1" s="52" t="str">
        <f>"附表1.1："&amp;TEXT(C4,"yyyy年m月")&amp;"香港貨幣統計數字"</f>
        <v>附表1.1：2018年1月香港貨幣統計數字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2:17" ht="20.2" customHeight="1" x14ac:dyDescent="0.25">
      <c r="B2" s="28" t="s">
        <v>15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2:17" x14ac:dyDescent="0.25">
      <c r="B3" s="4" t="s">
        <v>2</v>
      </c>
      <c r="C3" s="4"/>
      <c r="D3" s="31" t="s">
        <v>16</v>
      </c>
      <c r="E3" s="2"/>
      <c r="F3" s="3"/>
      <c r="G3" s="3"/>
      <c r="H3" s="3"/>
      <c r="I3" s="3"/>
      <c r="J3" s="3"/>
      <c r="K3" s="3"/>
      <c r="L3" s="3"/>
      <c r="M3" s="3"/>
      <c r="N3" s="3"/>
    </row>
    <row r="4" spans="2:17" x14ac:dyDescent="0.25">
      <c r="B4" s="7"/>
      <c r="C4" s="51">
        <v>43101</v>
      </c>
      <c r="D4" s="27" t="str">
        <f>"( 與"&amp;TEXT(C4,"yyyy年m月")&amp;"比較之變動百分率 )"</f>
        <v>( 與2018年1月比較之變動百分率 )</v>
      </c>
      <c r="E4" s="14"/>
      <c r="F4" s="15"/>
      <c r="G4" s="15"/>
      <c r="H4" s="14"/>
      <c r="I4" s="14"/>
      <c r="J4" s="15"/>
      <c r="K4" s="15"/>
      <c r="L4" s="14"/>
      <c r="M4" s="14"/>
      <c r="N4" s="16"/>
      <c r="Q4" s="51"/>
    </row>
    <row r="5" spans="2:17" x14ac:dyDescent="0.25">
      <c r="B5" s="32" t="s">
        <v>12</v>
      </c>
      <c r="C5" s="11"/>
      <c r="D5" s="51">
        <f>C4-25</f>
        <v>43076</v>
      </c>
      <c r="E5" s="8"/>
      <c r="F5" s="9"/>
      <c r="G5" s="9"/>
      <c r="H5" s="51">
        <f>C4-89</f>
        <v>43012</v>
      </c>
      <c r="I5" s="8"/>
      <c r="J5" s="21"/>
      <c r="K5" s="21"/>
      <c r="L5" s="51">
        <f>C4-365</f>
        <v>42736</v>
      </c>
      <c r="M5" s="8"/>
      <c r="N5" s="10"/>
    </row>
    <row r="6" spans="2:17" ht="13" customHeight="1" x14ac:dyDescent="0.25">
      <c r="B6" s="6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2:17" ht="13" customHeight="1" x14ac:dyDescent="0.25">
      <c r="B7" s="6" t="s">
        <v>17</v>
      </c>
      <c r="C7" s="19">
        <v>1677111.5830000001</v>
      </c>
      <c r="D7" s="19">
        <v>1598014.4480000001</v>
      </c>
      <c r="E7" s="23" t="s">
        <v>0</v>
      </c>
      <c r="F7" s="25">
        <f>(C7/D7-1)*100</f>
        <v>4.9497133833172891</v>
      </c>
      <c r="G7" s="22" t="s">
        <v>1</v>
      </c>
      <c r="H7" s="19">
        <v>2156977.943</v>
      </c>
      <c r="I7" s="19" t="s">
        <v>0</v>
      </c>
      <c r="J7" s="25">
        <f>($C7/H7-1)*100</f>
        <v>-22.247161198717912</v>
      </c>
      <c r="K7" s="22" t="s">
        <v>1</v>
      </c>
      <c r="L7" s="19">
        <v>1413085.7039999999</v>
      </c>
      <c r="M7" s="19" t="s">
        <v>0</v>
      </c>
      <c r="N7" s="25">
        <f>($C7/L7-1)*100</f>
        <v>18.684350018730367</v>
      </c>
      <c r="O7" s="22" t="s">
        <v>1</v>
      </c>
    </row>
    <row r="8" spans="2:17" ht="13" customHeight="1" x14ac:dyDescent="0.25">
      <c r="B8" s="5" t="s">
        <v>18</v>
      </c>
      <c r="C8" s="19">
        <v>881703.14599999995</v>
      </c>
      <c r="D8" s="19">
        <v>833446.68299999996</v>
      </c>
      <c r="E8" s="19" t="s">
        <v>0</v>
      </c>
      <c r="F8" s="25">
        <f t="shared" ref="F8:F18" si="0">(C8/D8-1)*100</f>
        <v>5.7899880081471178</v>
      </c>
      <c r="G8" s="22" t="s">
        <v>1</v>
      </c>
      <c r="H8" s="19">
        <v>840278.946</v>
      </c>
      <c r="I8" s="19" t="s">
        <v>0</v>
      </c>
      <c r="J8" s="25">
        <f t="shared" ref="J8:J18" si="1">($C8/H8-1)*100</f>
        <v>4.9298152949318386</v>
      </c>
      <c r="K8" s="22" t="s">
        <v>1</v>
      </c>
      <c r="L8" s="19">
        <v>781344.26</v>
      </c>
      <c r="M8" s="19" t="s">
        <v>0</v>
      </c>
      <c r="N8" s="25">
        <f t="shared" ref="N8:N18" si="2">($C8/L8-1)*100</f>
        <v>12.844387696660098</v>
      </c>
      <c r="O8" s="22" t="s">
        <v>1</v>
      </c>
    </row>
    <row r="9" spans="2:17" ht="13" customHeight="1" x14ac:dyDescent="0.25">
      <c r="B9" s="5" t="s">
        <v>19</v>
      </c>
      <c r="C9" s="19">
        <v>2558814.7289999998</v>
      </c>
      <c r="D9" s="19">
        <v>2431461.1310000001</v>
      </c>
      <c r="E9" s="19" t="s">
        <v>0</v>
      </c>
      <c r="F9" s="25">
        <f t="shared" si="0"/>
        <v>5.2377394142271383</v>
      </c>
      <c r="G9" s="22" t="s">
        <v>1</v>
      </c>
      <c r="H9" s="19">
        <v>2997256.889</v>
      </c>
      <c r="I9" s="19" t="s">
        <v>0</v>
      </c>
      <c r="J9" s="25">
        <f t="shared" si="1"/>
        <v>-14.628114180305751</v>
      </c>
      <c r="K9" s="22" t="s">
        <v>1</v>
      </c>
      <c r="L9" s="19">
        <v>2194429.9640000002</v>
      </c>
      <c r="M9" s="19" t="s">
        <v>0</v>
      </c>
      <c r="N9" s="25">
        <f t="shared" si="2"/>
        <v>16.604984938129451</v>
      </c>
      <c r="O9" s="22" t="s">
        <v>1</v>
      </c>
    </row>
    <row r="10" spans="2:17" ht="13" customHeight="1" x14ac:dyDescent="0.25">
      <c r="B10" s="6" t="s">
        <v>20</v>
      </c>
      <c r="C10" s="19">
        <v>7251294.7450000001</v>
      </c>
      <c r="D10" s="19">
        <v>7010345.4450000003</v>
      </c>
      <c r="E10" s="19" t="s">
        <v>0</v>
      </c>
      <c r="F10" s="25">
        <f t="shared" si="0"/>
        <v>3.4370531650740999</v>
      </c>
      <c r="G10" s="22" t="s">
        <v>1</v>
      </c>
      <c r="H10" s="19">
        <v>7434076.7079999996</v>
      </c>
      <c r="I10" s="19" t="s">
        <v>0</v>
      </c>
      <c r="J10" s="25">
        <f t="shared" si="1"/>
        <v>-2.4587042907870837</v>
      </c>
      <c r="K10" s="22" t="s">
        <v>1</v>
      </c>
      <c r="L10" s="19">
        <v>6427008.9450000003</v>
      </c>
      <c r="M10" s="19" t="s">
        <v>0</v>
      </c>
      <c r="N10" s="25">
        <f t="shared" si="2"/>
        <v>12.825340793111351</v>
      </c>
      <c r="O10" s="22" t="s">
        <v>1</v>
      </c>
    </row>
    <row r="11" spans="2:17" ht="13" customHeight="1" x14ac:dyDescent="0.25">
      <c r="B11" s="5" t="s">
        <v>21</v>
      </c>
      <c r="C11" s="19">
        <v>6849889.3380000005</v>
      </c>
      <c r="D11" s="19">
        <v>6744910.0449999999</v>
      </c>
      <c r="E11" s="19" t="s">
        <v>0</v>
      </c>
      <c r="F11" s="25">
        <f t="shared" si="0"/>
        <v>1.5564224326137799</v>
      </c>
      <c r="G11" s="22" t="s">
        <v>1</v>
      </c>
      <c r="H11" s="19">
        <v>6517458.1160000004</v>
      </c>
      <c r="I11" s="19" t="s">
        <v>0</v>
      </c>
      <c r="J11" s="25">
        <f t="shared" si="1"/>
        <v>5.1006269021338202</v>
      </c>
      <c r="K11" s="22" t="s">
        <v>1</v>
      </c>
      <c r="L11" s="19">
        <v>6274847.4170000004</v>
      </c>
      <c r="M11" s="19" t="s">
        <v>0</v>
      </c>
      <c r="N11" s="25">
        <f t="shared" si="2"/>
        <v>9.1642375150362998</v>
      </c>
      <c r="O11" s="22" t="s">
        <v>1</v>
      </c>
    </row>
    <row r="12" spans="2:17" ht="13" customHeight="1" x14ac:dyDescent="0.25">
      <c r="B12" s="5" t="s">
        <v>19</v>
      </c>
      <c r="C12" s="19">
        <v>14101184.083000001</v>
      </c>
      <c r="D12" s="19">
        <v>13755255.49</v>
      </c>
      <c r="E12" s="19" t="s">
        <v>0</v>
      </c>
      <c r="F12" s="25">
        <f t="shared" si="0"/>
        <v>2.5148830805177713</v>
      </c>
      <c r="G12" s="22" t="s">
        <v>1</v>
      </c>
      <c r="H12" s="19">
        <v>13951534.823999999</v>
      </c>
      <c r="I12" s="19" t="s">
        <v>0</v>
      </c>
      <c r="J12" s="25">
        <f t="shared" si="1"/>
        <v>1.0726365298717511</v>
      </c>
      <c r="K12" s="22" t="s">
        <v>1</v>
      </c>
      <c r="L12" s="19">
        <v>12701856.362</v>
      </c>
      <c r="M12" s="19" t="s">
        <v>0</v>
      </c>
      <c r="N12" s="25">
        <f t="shared" si="2"/>
        <v>11.016718195510023</v>
      </c>
      <c r="O12" s="22" t="s">
        <v>1</v>
      </c>
    </row>
    <row r="13" spans="2:17" ht="13" customHeight="1" x14ac:dyDescent="0.25">
      <c r="B13" s="6" t="s">
        <v>22</v>
      </c>
      <c r="C13" s="19">
        <v>7266207.9380000001</v>
      </c>
      <c r="D13" s="19">
        <v>7024513.5489999996</v>
      </c>
      <c r="E13" s="19" t="s">
        <v>0</v>
      </c>
      <c r="F13" s="25">
        <f t="shared" si="0"/>
        <v>3.4407277787144031</v>
      </c>
      <c r="G13" s="22" t="s">
        <v>1</v>
      </c>
      <c r="H13" s="19">
        <v>7448644.2340000002</v>
      </c>
      <c r="I13" s="19" t="s">
        <v>0</v>
      </c>
      <c r="J13" s="25">
        <f t="shared" si="1"/>
        <v>-2.449255062649569</v>
      </c>
      <c r="K13" s="22" t="s">
        <v>1</v>
      </c>
      <c r="L13" s="19">
        <v>6439170.3370000003</v>
      </c>
      <c r="M13" s="19" t="s">
        <v>0</v>
      </c>
      <c r="N13" s="25">
        <f t="shared" si="2"/>
        <v>12.843853442543264</v>
      </c>
      <c r="O13" s="22" t="s">
        <v>1</v>
      </c>
    </row>
    <row r="14" spans="2:17" ht="13" customHeight="1" x14ac:dyDescent="0.25">
      <c r="B14" s="5" t="s">
        <v>21</v>
      </c>
      <c r="C14" s="19">
        <v>6881824.4639999997</v>
      </c>
      <c r="D14" s="19">
        <v>6779323.8880000003</v>
      </c>
      <c r="E14" s="19" t="s">
        <v>0</v>
      </c>
      <c r="F14" s="25">
        <f t="shared" si="0"/>
        <v>1.5119586804435592</v>
      </c>
      <c r="G14" s="22" t="s">
        <v>1</v>
      </c>
      <c r="H14" s="19">
        <v>6554419.3039999995</v>
      </c>
      <c r="I14" s="19" t="s">
        <v>0</v>
      </c>
      <c r="J14" s="25">
        <f t="shared" si="1"/>
        <v>4.9951817974201562</v>
      </c>
      <c r="K14" s="22" t="s">
        <v>1</v>
      </c>
      <c r="L14" s="19">
        <v>6305482.7220000001</v>
      </c>
      <c r="M14" s="19" t="s">
        <v>0</v>
      </c>
      <c r="N14" s="25">
        <f t="shared" si="2"/>
        <v>9.1403270361700919</v>
      </c>
      <c r="O14" s="22" t="s">
        <v>1</v>
      </c>
    </row>
    <row r="15" spans="2:17" ht="13" customHeight="1" x14ac:dyDescent="0.25">
      <c r="B15" s="5" t="s">
        <v>47</v>
      </c>
      <c r="C15" s="19">
        <v>14148032.402000001</v>
      </c>
      <c r="D15" s="19">
        <v>13803837.437000001</v>
      </c>
      <c r="E15" s="19" t="s">
        <v>0</v>
      </c>
      <c r="F15" s="25">
        <f t="shared" si="0"/>
        <v>2.4934730401664496</v>
      </c>
      <c r="G15" s="22" t="s">
        <v>1</v>
      </c>
      <c r="H15" s="19">
        <v>14003063.538000001</v>
      </c>
      <c r="I15" s="19" t="s">
        <v>0</v>
      </c>
      <c r="J15" s="25">
        <f t="shared" si="1"/>
        <v>1.0352653446626059</v>
      </c>
      <c r="K15" s="22" t="s">
        <v>1</v>
      </c>
      <c r="L15" s="19">
        <v>12744653.059</v>
      </c>
      <c r="M15" s="19" t="s">
        <v>0</v>
      </c>
      <c r="N15" s="25">
        <f t="shared" si="2"/>
        <v>11.011514683869429</v>
      </c>
      <c r="O15" s="22" t="s">
        <v>1</v>
      </c>
    </row>
    <row r="16" spans="2:17" ht="13" customHeight="1" x14ac:dyDescent="0.25">
      <c r="B16" s="6"/>
      <c r="C16" s="19"/>
      <c r="D16" s="19"/>
      <c r="E16" s="19"/>
      <c r="F16" s="25"/>
      <c r="G16" s="22"/>
      <c r="H16" s="19"/>
      <c r="I16" s="19"/>
      <c r="J16" s="25"/>
      <c r="K16" s="22"/>
      <c r="L16" s="19"/>
      <c r="M16" s="19"/>
      <c r="N16" s="25"/>
      <c r="O16" s="22"/>
    </row>
    <row r="17" spans="2:16" ht="13" customHeight="1" x14ac:dyDescent="0.25">
      <c r="B17" s="33" t="s">
        <v>50</v>
      </c>
      <c r="C17" s="19">
        <v>472506</v>
      </c>
      <c r="D17" s="19">
        <v>468154</v>
      </c>
      <c r="E17" s="19" t="s">
        <v>0</v>
      </c>
      <c r="F17" s="25">
        <f t="shared" si="0"/>
        <v>0.92960863305664443</v>
      </c>
      <c r="G17" s="22" t="s">
        <v>1</v>
      </c>
      <c r="H17" s="19">
        <v>449079</v>
      </c>
      <c r="I17" s="19" t="s">
        <v>0</v>
      </c>
      <c r="J17" s="25">
        <f t="shared" si="1"/>
        <v>5.216676798514297</v>
      </c>
      <c r="K17" s="22" t="s">
        <v>1</v>
      </c>
      <c r="L17" s="19">
        <v>447050</v>
      </c>
      <c r="M17" s="19" t="s">
        <v>0</v>
      </c>
      <c r="N17" s="25">
        <f t="shared" si="2"/>
        <v>5.6942176490325513</v>
      </c>
      <c r="O17" s="22" t="s">
        <v>1</v>
      </c>
    </row>
    <row r="18" spans="2:16" ht="13" customHeight="1" x14ac:dyDescent="0.25">
      <c r="B18" s="6" t="s">
        <v>23</v>
      </c>
      <c r="C18" s="19">
        <v>444413.85600000003</v>
      </c>
      <c r="D18" s="19">
        <v>438753.72899999999</v>
      </c>
      <c r="E18" s="19" t="s">
        <v>0</v>
      </c>
      <c r="F18" s="25">
        <f t="shared" si="0"/>
        <v>1.2900464716050442</v>
      </c>
      <c r="G18" s="22" t="s">
        <v>1</v>
      </c>
      <c r="H18" s="19">
        <v>427913.196</v>
      </c>
      <c r="I18" s="19" t="s">
        <v>0</v>
      </c>
      <c r="J18" s="25">
        <f t="shared" si="1"/>
        <v>3.8560764552818316</v>
      </c>
      <c r="K18" s="22" t="s">
        <v>1</v>
      </c>
      <c r="L18" s="19">
        <v>417172.75</v>
      </c>
      <c r="M18" s="19" t="s">
        <v>0</v>
      </c>
      <c r="N18" s="25">
        <f t="shared" si="2"/>
        <v>6.5299341819426093</v>
      </c>
      <c r="O18" s="22" t="s">
        <v>1</v>
      </c>
    </row>
    <row r="19" spans="2:16" ht="13" customHeight="1" x14ac:dyDescent="0.25">
      <c r="B19" s="6"/>
      <c r="C19" s="19"/>
      <c r="D19" s="19"/>
      <c r="E19" s="19"/>
      <c r="F19" s="25"/>
      <c r="G19" s="22"/>
      <c r="H19" s="19"/>
      <c r="I19" s="19"/>
      <c r="J19" s="25"/>
      <c r="K19" s="22"/>
      <c r="L19" s="19"/>
      <c r="M19" s="19"/>
      <c r="N19" s="25"/>
      <c r="O19" s="22"/>
    </row>
    <row r="20" spans="2:16" ht="13" customHeight="1" x14ac:dyDescent="0.25">
      <c r="B20" s="34" t="s">
        <v>24</v>
      </c>
      <c r="C20" s="19"/>
      <c r="D20" s="19"/>
      <c r="E20" s="19"/>
      <c r="F20" s="29"/>
      <c r="G20" s="22"/>
      <c r="H20" s="19"/>
      <c r="I20" s="19"/>
      <c r="J20" s="25"/>
      <c r="K20" s="22"/>
      <c r="L20" s="19"/>
      <c r="M20" s="19"/>
      <c r="N20" s="25"/>
      <c r="O20" s="22"/>
    </row>
    <row r="21" spans="2:16" ht="13" customHeight="1" x14ac:dyDescent="0.25">
      <c r="B21" s="33" t="s">
        <v>25</v>
      </c>
      <c r="C21" s="61">
        <v>1688856.96</v>
      </c>
      <c r="D21" s="60">
        <v>1608687.902</v>
      </c>
      <c r="E21" s="62" t="s">
        <v>0</v>
      </c>
      <c r="F21" s="63">
        <f>C21/D21*100-100</f>
        <v>4.9835059926993921</v>
      </c>
      <c r="G21" s="64" t="s">
        <v>1</v>
      </c>
      <c r="H21" s="61">
        <v>1636873.9509999999</v>
      </c>
      <c r="I21" s="62" t="s">
        <v>0</v>
      </c>
      <c r="J21" s="63">
        <f>C21/H21*100-100</f>
        <v>3.1757490531413453</v>
      </c>
      <c r="K21" s="64" t="s">
        <v>1</v>
      </c>
      <c r="L21" s="60">
        <v>1418118.513</v>
      </c>
      <c r="M21" s="62" t="s">
        <v>0</v>
      </c>
      <c r="N21" s="63">
        <f>C21/L21*100-100</f>
        <v>19.091383725557492</v>
      </c>
      <c r="O21" s="64" t="s">
        <v>1</v>
      </c>
      <c r="P21" s="30"/>
    </row>
    <row r="22" spans="2:16" ht="13" customHeight="1" x14ac:dyDescent="0.25">
      <c r="B22" s="6" t="s">
        <v>23</v>
      </c>
      <c r="C22" s="61">
        <v>430296.17</v>
      </c>
      <c r="D22" s="60">
        <v>440491.5</v>
      </c>
      <c r="E22" s="62" t="s">
        <v>0</v>
      </c>
      <c r="F22" s="63">
        <f>C22/D22*100-100</f>
        <v>-2.3145350137289853</v>
      </c>
      <c r="G22" s="64" t="s">
        <v>1</v>
      </c>
      <c r="H22" s="61">
        <v>434023.33</v>
      </c>
      <c r="I22" s="62" t="s">
        <v>0</v>
      </c>
      <c r="J22" s="63">
        <f>C22/H22*100-100</f>
        <v>-0.85874646415898326</v>
      </c>
      <c r="K22" s="64" t="s">
        <v>1</v>
      </c>
      <c r="L22" s="60">
        <v>401873.55699999997</v>
      </c>
      <c r="M22" s="62" t="s">
        <v>0</v>
      </c>
      <c r="N22" s="63">
        <f>C22/L22*100-100</f>
        <v>7.0725262971208736</v>
      </c>
      <c r="O22" s="64" t="s">
        <v>1</v>
      </c>
      <c r="P22" s="30"/>
    </row>
    <row r="23" spans="2:16" ht="13" customHeight="1" x14ac:dyDescent="0.25">
      <c r="B23" s="6" t="s">
        <v>26</v>
      </c>
      <c r="C23" s="61">
        <v>1258560.79</v>
      </c>
      <c r="D23" s="60">
        <v>1168196.4010000001</v>
      </c>
      <c r="E23" s="62" t="s">
        <v>0</v>
      </c>
      <c r="F23" s="63">
        <f>C23/D23*100-100</f>
        <v>7.7353764249441497</v>
      </c>
      <c r="G23" s="64" t="s">
        <v>1</v>
      </c>
      <c r="H23" s="61">
        <v>1202850.621</v>
      </c>
      <c r="I23" s="62" t="s">
        <v>0</v>
      </c>
      <c r="J23" s="63">
        <f>C23/H23*100-100</f>
        <v>4.6315118458919642</v>
      </c>
      <c r="K23" s="64" t="s">
        <v>1</v>
      </c>
      <c r="L23" s="60">
        <v>1016244.956</v>
      </c>
      <c r="M23" s="62" t="s">
        <v>0</v>
      </c>
      <c r="N23" s="63">
        <f>C23/L23*100-100</f>
        <v>23.84423485394403</v>
      </c>
      <c r="O23" s="64" t="s">
        <v>1</v>
      </c>
      <c r="P23" s="30"/>
    </row>
    <row r="24" spans="2:16" ht="13" customHeight="1" x14ac:dyDescent="0.25">
      <c r="B24" s="6"/>
      <c r="C24" s="19"/>
      <c r="D24" s="19"/>
      <c r="E24" s="19"/>
      <c r="F24" s="25"/>
      <c r="G24" s="22"/>
      <c r="H24" s="19"/>
      <c r="I24" s="19"/>
      <c r="J24" s="25"/>
      <c r="K24" s="22"/>
      <c r="L24" s="19"/>
      <c r="M24" s="19"/>
      <c r="N24" s="25"/>
      <c r="O24" s="22"/>
    </row>
    <row r="25" spans="2:16" ht="13" customHeight="1" x14ac:dyDescent="0.25">
      <c r="B25" s="32" t="s">
        <v>27</v>
      </c>
      <c r="C25" s="19"/>
      <c r="D25" s="19"/>
      <c r="E25" s="19"/>
      <c r="F25" s="25"/>
      <c r="G25" s="22"/>
      <c r="H25" s="19"/>
      <c r="I25" s="19"/>
      <c r="J25" s="25"/>
      <c r="K25" s="22"/>
      <c r="L25" s="19"/>
      <c r="M25" s="19"/>
      <c r="N25" s="25"/>
      <c r="O25" s="22"/>
    </row>
    <row r="26" spans="2:16" ht="13" customHeight="1" x14ac:dyDescent="0.25">
      <c r="B26" s="6"/>
      <c r="C26" s="19"/>
      <c r="D26" s="19"/>
      <c r="E26" s="19"/>
      <c r="F26" s="25"/>
      <c r="G26" s="22"/>
      <c r="H26" s="19"/>
      <c r="I26" s="19"/>
      <c r="J26" s="25"/>
      <c r="K26" s="22"/>
      <c r="L26" s="19"/>
      <c r="M26" s="19"/>
      <c r="N26" s="25"/>
      <c r="O26" s="22"/>
    </row>
    <row r="27" spans="2:16" ht="13" customHeight="1" x14ac:dyDescent="0.25">
      <c r="B27" s="33" t="s">
        <v>49</v>
      </c>
      <c r="C27" s="19">
        <v>2114400.8730000001</v>
      </c>
      <c r="D27" s="19">
        <v>1992707.402</v>
      </c>
      <c r="E27" s="19" t="s">
        <v>0</v>
      </c>
      <c r="F27" s="25">
        <f t="shared" ref="F27:F40" si="3">(C27/D27-1)*100</f>
        <v>6.1069412838965276</v>
      </c>
      <c r="G27" s="22" t="s">
        <v>1</v>
      </c>
      <c r="H27" s="19">
        <v>2569343.693</v>
      </c>
      <c r="I27" s="19" t="s">
        <v>0</v>
      </c>
      <c r="J27" s="25">
        <f t="shared" ref="J27:J40" si="4">($C27/H27-1)*100</f>
        <v>-17.706577023520065</v>
      </c>
      <c r="K27" s="22" t="s">
        <v>1</v>
      </c>
      <c r="L27" s="19">
        <v>1777257.2139999999</v>
      </c>
      <c r="M27" s="19" t="s">
        <v>0</v>
      </c>
      <c r="N27" s="25">
        <f t="shared" ref="N27:N40" si="5">($C27/L27-1)*100</f>
        <v>18.969885526091335</v>
      </c>
      <c r="O27" s="22" t="s">
        <v>1</v>
      </c>
    </row>
    <row r="28" spans="2:16" ht="13" customHeight="1" x14ac:dyDescent="0.25">
      <c r="B28" s="33" t="s">
        <v>4</v>
      </c>
      <c r="C28" s="19">
        <v>5454463.2489999998</v>
      </c>
      <c r="D28" s="19">
        <v>5329825.4620000003</v>
      </c>
      <c r="E28" s="19" t="s">
        <v>0</v>
      </c>
      <c r="F28" s="25">
        <f t="shared" si="3"/>
        <v>2.3384965959697634</v>
      </c>
      <c r="G28" s="22" t="s">
        <v>1</v>
      </c>
      <c r="H28" s="19">
        <v>5186337.835</v>
      </c>
      <c r="I28" s="19" t="s">
        <v>0</v>
      </c>
      <c r="J28" s="25">
        <f t="shared" si="4"/>
        <v>5.1698408883153579</v>
      </c>
      <c r="K28" s="22" t="s">
        <v>1</v>
      </c>
      <c r="L28" s="19">
        <v>4966090.4400000004</v>
      </c>
      <c r="M28" s="19" t="s">
        <v>0</v>
      </c>
      <c r="N28" s="25">
        <f t="shared" si="5"/>
        <v>9.8341505234447411</v>
      </c>
      <c r="O28" s="22" t="s">
        <v>1</v>
      </c>
    </row>
    <row r="29" spans="2:16" ht="13" customHeight="1" x14ac:dyDescent="0.25">
      <c r="B29" s="33" t="s">
        <v>5</v>
      </c>
      <c r="C29" s="19">
        <v>5505838.2280000001</v>
      </c>
      <c r="D29" s="19">
        <v>5429955.0920000002</v>
      </c>
      <c r="E29" s="19" t="s">
        <v>0</v>
      </c>
      <c r="F29" s="25">
        <f t="shared" si="3"/>
        <v>1.3974910420861297</v>
      </c>
      <c r="G29" s="22" t="s">
        <v>1</v>
      </c>
      <c r="H29" s="19">
        <v>5219534.7529999996</v>
      </c>
      <c r="I29" s="19" t="s">
        <v>0</v>
      </c>
      <c r="J29" s="25">
        <f t="shared" si="4"/>
        <v>5.4852297867246547</v>
      </c>
      <c r="K29" s="22" t="s">
        <v>1</v>
      </c>
      <c r="L29" s="19">
        <v>5145276.2869999995</v>
      </c>
      <c r="M29" s="19" t="s">
        <v>0</v>
      </c>
      <c r="N29" s="25">
        <f t="shared" si="5"/>
        <v>7.0076303173649324</v>
      </c>
      <c r="O29" s="22" t="s">
        <v>1</v>
      </c>
    </row>
    <row r="30" spans="2:16" ht="13" customHeight="1" x14ac:dyDescent="0.25">
      <c r="B30" s="24" t="s">
        <v>52</v>
      </c>
      <c r="C30" s="19">
        <v>5465532.2999999998</v>
      </c>
      <c r="D30" s="19">
        <v>5387054.6109999996</v>
      </c>
      <c r="E30" s="19" t="s">
        <v>0</v>
      </c>
      <c r="F30" s="25">
        <f t="shared" si="3"/>
        <v>1.4567828742584998</v>
      </c>
      <c r="G30" s="22" t="s">
        <v>1</v>
      </c>
      <c r="H30" s="19">
        <v>5174073.43</v>
      </c>
      <c r="I30" s="19" t="s">
        <v>0</v>
      </c>
      <c r="J30" s="25">
        <f t="shared" si="4"/>
        <v>5.6330640440872104</v>
      </c>
      <c r="K30" s="22" t="s">
        <v>1</v>
      </c>
      <c r="L30" s="19">
        <v>5107658.4230000004</v>
      </c>
      <c r="M30" s="19" t="s">
        <v>0</v>
      </c>
      <c r="N30" s="25">
        <f t="shared" si="5"/>
        <v>7.0066133512076245</v>
      </c>
      <c r="O30" s="22" t="s">
        <v>1</v>
      </c>
    </row>
    <row r="31" spans="2:16" ht="13" customHeight="1" x14ac:dyDescent="0.25">
      <c r="B31" s="6" t="s">
        <v>28</v>
      </c>
      <c r="C31" s="19">
        <v>34573.279999999999</v>
      </c>
      <c r="D31" s="19">
        <v>37158.328999999998</v>
      </c>
      <c r="E31" s="19" t="s">
        <v>0</v>
      </c>
      <c r="F31" s="25">
        <f t="shared" si="3"/>
        <v>-6.956849432061385</v>
      </c>
      <c r="G31" s="22" t="s">
        <v>1</v>
      </c>
      <c r="H31" s="19">
        <v>39672.781999999999</v>
      </c>
      <c r="I31" s="19" t="s">
        <v>0</v>
      </c>
      <c r="J31" s="25">
        <f t="shared" si="4"/>
        <v>-12.853905733154791</v>
      </c>
      <c r="K31" s="22" t="s">
        <v>1</v>
      </c>
      <c r="L31" s="19">
        <v>31829.109</v>
      </c>
      <c r="M31" s="19" t="s">
        <v>0</v>
      </c>
      <c r="N31" s="25">
        <f t="shared" si="5"/>
        <v>8.6215765574839018</v>
      </c>
      <c r="O31" s="22" t="s">
        <v>1</v>
      </c>
    </row>
    <row r="32" spans="2:16" ht="13" customHeight="1" x14ac:dyDescent="0.25">
      <c r="B32" s="6" t="s">
        <v>29</v>
      </c>
      <c r="C32" s="19">
        <v>5732.6480000000001</v>
      </c>
      <c r="D32" s="19">
        <v>5742.152</v>
      </c>
      <c r="E32" s="19" t="s">
        <v>0</v>
      </c>
      <c r="F32" s="25">
        <f t="shared" si="3"/>
        <v>-0.16551285998698262</v>
      </c>
      <c r="G32" s="22" t="s">
        <v>1</v>
      </c>
      <c r="H32" s="19">
        <v>5788.5410000000002</v>
      </c>
      <c r="I32" s="19" t="s">
        <v>0</v>
      </c>
      <c r="J32" s="25">
        <f t="shared" si="4"/>
        <v>-0.965580100408725</v>
      </c>
      <c r="K32" s="22" t="s">
        <v>1</v>
      </c>
      <c r="L32" s="19">
        <v>5788.7550000000001</v>
      </c>
      <c r="M32" s="19" t="s">
        <v>0</v>
      </c>
      <c r="N32" s="25">
        <f t="shared" si="5"/>
        <v>-0.96924122717233496</v>
      </c>
      <c r="O32" s="22" t="s">
        <v>1</v>
      </c>
    </row>
    <row r="33" spans="2:15" ht="13" customHeight="1" x14ac:dyDescent="0.25">
      <c r="B33" s="33" t="s">
        <v>30</v>
      </c>
      <c r="C33" s="19">
        <v>6715034.7709999997</v>
      </c>
      <c r="D33" s="19">
        <v>6484616.0259999996</v>
      </c>
      <c r="E33" s="19" t="s">
        <v>0</v>
      </c>
      <c r="F33" s="25">
        <f t="shared" si="3"/>
        <v>3.5533136283804501</v>
      </c>
      <c r="G33" s="22" t="s">
        <v>1</v>
      </c>
      <c r="H33" s="19">
        <v>6929025.1260000002</v>
      </c>
      <c r="I33" s="19" t="s">
        <v>0</v>
      </c>
      <c r="J33" s="25">
        <f t="shared" si="4"/>
        <v>-3.0883183580477702</v>
      </c>
      <c r="K33" s="22" t="s">
        <v>1</v>
      </c>
      <c r="L33" s="19">
        <v>5924626.0939999996</v>
      </c>
      <c r="M33" s="19" t="s">
        <v>0</v>
      </c>
      <c r="N33" s="25">
        <f t="shared" si="5"/>
        <v>13.341072743822014</v>
      </c>
      <c r="O33" s="22" t="s">
        <v>1</v>
      </c>
    </row>
    <row r="34" spans="2:15" ht="13" customHeight="1" x14ac:dyDescent="0.25">
      <c r="B34" s="5" t="s">
        <v>31</v>
      </c>
      <c r="C34" s="19">
        <v>1232697.727</v>
      </c>
      <c r="D34" s="19">
        <v>1159260.719</v>
      </c>
      <c r="E34" s="19" t="s">
        <v>0</v>
      </c>
      <c r="F34" s="25">
        <f t="shared" si="3"/>
        <v>6.3348137995521858</v>
      </c>
      <c r="G34" s="22" t="s">
        <v>1</v>
      </c>
      <c r="H34" s="19">
        <v>1729064.747</v>
      </c>
      <c r="I34" s="19" t="s">
        <v>0</v>
      </c>
      <c r="J34" s="25">
        <f t="shared" si="4"/>
        <v>-28.707254650886714</v>
      </c>
      <c r="K34" s="22" t="s">
        <v>1</v>
      </c>
      <c r="L34" s="19">
        <v>995912.95400000003</v>
      </c>
      <c r="M34" s="19" t="s">
        <v>0</v>
      </c>
      <c r="N34" s="25">
        <f t="shared" si="5"/>
        <v>23.775649473076331</v>
      </c>
      <c r="O34" s="22" t="s">
        <v>1</v>
      </c>
    </row>
    <row r="35" spans="2:15" ht="13" customHeight="1" x14ac:dyDescent="0.25">
      <c r="B35" s="5" t="s">
        <v>32</v>
      </c>
      <c r="C35" s="19">
        <v>3208193.0359999998</v>
      </c>
      <c r="D35" s="19">
        <v>3067219.3760000002</v>
      </c>
      <c r="E35" s="19" t="s">
        <v>0</v>
      </c>
      <c r="F35" s="25">
        <f t="shared" si="3"/>
        <v>4.5961388058211039</v>
      </c>
      <c r="G35" s="22" t="s">
        <v>1</v>
      </c>
      <c r="H35" s="19">
        <v>2987085.139</v>
      </c>
      <c r="I35" s="19" t="s">
        <v>0</v>
      </c>
      <c r="J35" s="25">
        <f t="shared" si="4"/>
        <v>7.4021290559538988</v>
      </c>
      <c r="K35" s="22" t="s">
        <v>1</v>
      </c>
      <c r="L35" s="19">
        <v>2787806.8909999998</v>
      </c>
      <c r="M35" s="19" t="s">
        <v>0</v>
      </c>
      <c r="N35" s="25">
        <f t="shared" si="5"/>
        <v>15.079457130160323</v>
      </c>
      <c r="O35" s="22" t="s">
        <v>1</v>
      </c>
    </row>
    <row r="36" spans="2:15" ht="13" customHeight="1" x14ac:dyDescent="0.25">
      <c r="B36" s="5" t="s">
        <v>33</v>
      </c>
      <c r="C36" s="19">
        <v>2274144.0079999999</v>
      </c>
      <c r="D36" s="19">
        <v>2258135.9309999999</v>
      </c>
      <c r="E36" s="19" t="s">
        <v>0</v>
      </c>
      <c r="F36" s="25">
        <f t="shared" si="3"/>
        <v>0.70890670398708888</v>
      </c>
      <c r="G36" s="22" t="s">
        <v>1</v>
      </c>
      <c r="H36" s="19">
        <v>2212875.2400000002</v>
      </c>
      <c r="I36" s="19" t="s">
        <v>0</v>
      </c>
      <c r="J36" s="25">
        <f t="shared" si="4"/>
        <v>2.7687402747567313</v>
      </c>
      <c r="K36" s="22" t="s">
        <v>1</v>
      </c>
      <c r="L36" s="19">
        <v>2140906.2489999998</v>
      </c>
      <c r="M36" s="19" t="s">
        <v>0</v>
      </c>
      <c r="N36" s="25">
        <f t="shared" si="5"/>
        <v>6.2234280021479016</v>
      </c>
      <c r="O36" s="22" t="s">
        <v>1</v>
      </c>
    </row>
    <row r="37" spans="2:15" ht="13" customHeight="1" x14ac:dyDescent="0.25">
      <c r="B37" s="33" t="s">
        <v>34</v>
      </c>
      <c r="C37" s="19">
        <v>4740869.0880000005</v>
      </c>
      <c r="D37" s="19">
        <v>4629652.4460000005</v>
      </c>
      <c r="E37" s="19" t="s">
        <v>0</v>
      </c>
      <c r="F37" s="25">
        <f t="shared" si="3"/>
        <v>2.4022676280179622</v>
      </c>
      <c r="G37" s="22" t="s">
        <v>1</v>
      </c>
      <c r="H37" s="19">
        <v>4502950.9939999999</v>
      </c>
      <c r="I37" s="19" t="s">
        <v>0</v>
      </c>
      <c r="J37" s="25">
        <f t="shared" si="4"/>
        <v>5.2836038925810458</v>
      </c>
      <c r="K37" s="22" t="s">
        <v>1</v>
      </c>
      <c r="L37" s="19">
        <v>4445889.8669999996</v>
      </c>
      <c r="M37" s="19" t="s">
        <v>0</v>
      </c>
      <c r="N37" s="25">
        <f t="shared" si="5"/>
        <v>6.6348746780596102</v>
      </c>
      <c r="O37" s="22" t="s">
        <v>1</v>
      </c>
    </row>
    <row r="38" spans="2:15" ht="13" customHeight="1" x14ac:dyDescent="0.25">
      <c r="B38" s="33" t="s">
        <v>35</v>
      </c>
      <c r="C38" s="19">
        <v>1618798.4909999999</v>
      </c>
      <c r="D38" s="19">
        <v>1638219.4839999999</v>
      </c>
      <c r="E38" s="19" t="s">
        <v>0</v>
      </c>
      <c r="F38" s="25">
        <f t="shared" si="3"/>
        <v>-1.185493957902406</v>
      </c>
      <c r="G38" s="22" t="s">
        <v>1</v>
      </c>
      <c r="H38" s="19">
        <v>1543240.1610000001</v>
      </c>
      <c r="I38" s="19" t="s">
        <v>0</v>
      </c>
      <c r="J38" s="25">
        <f t="shared" si="4"/>
        <v>4.8960837016475134</v>
      </c>
      <c r="K38" s="22" t="s">
        <v>1</v>
      </c>
      <c r="L38" s="19">
        <v>1518107.98</v>
      </c>
      <c r="M38" s="19" t="s">
        <v>0</v>
      </c>
      <c r="N38" s="25">
        <f t="shared" si="5"/>
        <v>6.6326316919828043</v>
      </c>
      <c r="O38" s="22" t="s">
        <v>1</v>
      </c>
    </row>
    <row r="39" spans="2:15" ht="13" customHeight="1" x14ac:dyDescent="0.25">
      <c r="B39" s="33" t="s">
        <v>36</v>
      </c>
      <c r="C39" s="19">
        <v>6359667.5789999999</v>
      </c>
      <c r="D39" s="19">
        <v>6267871.9299999997</v>
      </c>
      <c r="E39" s="19" t="s">
        <v>0</v>
      </c>
      <c r="F39" s="25">
        <f t="shared" si="3"/>
        <v>1.4645425117995492</v>
      </c>
      <c r="G39" s="22" t="s">
        <v>1</v>
      </c>
      <c r="H39" s="19">
        <v>6046191.1550000003</v>
      </c>
      <c r="I39" s="19" t="s">
        <v>0</v>
      </c>
      <c r="J39" s="25">
        <f t="shared" si="4"/>
        <v>5.1846925769253094</v>
      </c>
      <c r="K39" s="22" t="s">
        <v>1</v>
      </c>
      <c r="L39" s="19">
        <v>5963997.8470000001</v>
      </c>
      <c r="M39" s="19" t="s">
        <v>0</v>
      </c>
      <c r="N39" s="25">
        <f t="shared" si="5"/>
        <v>6.6343037363608248</v>
      </c>
      <c r="O39" s="22" t="s">
        <v>1</v>
      </c>
    </row>
    <row r="40" spans="2:15" ht="13" customHeight="1" x14ac:dyDescent="0.25">
      <c r="B40" s="33" t="s">
        <v>6</v>
      </c>
      <c r="C40" s="19">
        <v>13074702.35</v>
      </c>
      <c r="D40" s="19">
        <v>12752487.956</v>
      </c>
      <c r="E40" s="19" t="s">
        <v>0</v>
      </c>
      <c r="F40" s="25">
        <f t="shared" si="3"/>
        <v>2.526678677225469</v>
      </c>
      <c r="G40" s="22" t="s">
        <v>1</v>
      </c>
      <c r="H40" s="19">
        <v>12975216.280999999</v>
      </c>
      <c r="I40" s="19" t="s">
        <v>0</v>
      </c>
      <c r="J40" s="25">
        <f t="shared" si="4"/>
        <v>0.76673919606011776</v>
      </c>
      <c r="K40" s="22" t="s">
        <v>1</v>
      </c>
      <c r="L40" s="19">
        <v>11888623.941</v>
      </c>
      <c r="M40" s="19" t="s">
        <v>0</v>
      </c>
      <c r="N40" s="25">
        <f t="shared" si="5"/>
        <v>9.9765827810365906</v>
      </c>
      <c r="O40" s="22" t="s">
        <v>1</v>
      </c>
    </row>
    <row r="41" spans="2:15" ht="13" customHeight="1" x14ac:dyDescent="0.25">
      <c r="B41" s="6"/>
      <c r="C41" s="19"/>
      <c r="D41" s="19"/>
      <c r="E41" s="19"/>
      <c r="F41" s="25"/>
      <c r="G41" s="22"/>
      <c r="H41" s="19"/>
      <c r="I41" s="19"/>
      <c r="J41" s="25"/>
      <c r="K41" s="22"/>
      <c r="L41" s="19"/>
      <c r="M41" s="19"/>
      <c r="N41" s="25"/>
      <c r="O41" s="22"/>
    </row>
    <row r="42" spans="2:15" ht="13" customHeight="1" x14ac:dyDescent="0.25">
      <c r="B42" s="33" t="s">
        <v>7</v>
      </c>
      <c r="C42" s="19">
        <v>27.742999999999999</v>
      </c>
      <c r="D42" s="19">
        <v>66.66</v>
      </c>
      <c r="E42" s="19" t="s">
        <v>0</v>
      </c>
      <c r="F42" s="25">
        <v>-58.381329999999998</v>
      </c>
      <c r="G42" s="22" t="s">
        <v>1</v>
      </c>
      <c r="H42" s="19">
        <v>69.948999999999998</v>
      </c>
      <c r="I42" s="19" t="s">
        <v>0</v>
      </c>
      <c r="J42" s="25">
        <v>-60.338239999999999</v>
      </c>
      <c r="K42" s="22" t="s">
        <v>1</v>
      </c>
      <c r="L42" s="19">
        <v>105.46</v>
      </c>
      <c r="M42" s="19" t="s">
        <v>0</v>
      </c>
      <c r="N42" s="25">
        <v>-73.693340000000006</v>
      </c>
      <c r="O42" s="22" t="s">
        <v>1</v>
      </c>
    </row>
    <row r="43" spans="2:15" ht="13" customHeight="1" x14ac:dyDescent="0.25">
      <c r="B43" s="6"/>
      <c r="C43" s="19"/>
      <c r="D43" s="19"/>
      <c r="E43" s="19"/>
      <c r="F43" s="25"/>
      <c r="G43" s="22"/>
      <c r="H43" s="19"/>
      <c r="I43" s="19"/>
      <c r="J43" s="25"/>
      <c r="K43" s="22"/>
      <c r="L43" s="19"/>
      <c r="M43" s="19"/>
      <c r="N43" s="25"/>
      <c r="O43" s="22"/>
    </row>
    <row r="44" spans="2:15" ht="14.95" customHeight="1" x14ac:dyDescent="0.25">
      <c r="B44" s="35" t="s">
        <v>8</v>
      </c>
      <c r="F44" s="25"/>
      <c r="H44" s="19"/>
      <c r="J44" s="25"/>
      <c r="L44" s="19"/>
      <c r="N44" s="25"/>
    </row>
    <row r="45" spans="2:15" ht="13" customHeight="1" x14ac:dyDescent="0.25">
      <c r="B45" s="6"/>
      <c r="F45" s="25"/>
      <c r="H45" s="19"/>
      <c r="J45" s="25"/>
      <c r="L45" s="19"/>
      <c r="N45" s="25"/>
    </row>
    <row r="46" spans="2:15" ht="13" customHeight="1" x14ac:dyDescent="0.25">
      <c r="B46" s="33" t="s">
        <v>13</v>
      </c>
      <c r="C46" s="19">
        <v>6648142.818</v>
      </c>
      <c r="D46" s="19">
        <v>6514066.3969999999</v>
      </c>
      <c r="E46" s="19" t="s">
        <v>0</v>
      </c>
      <c r="F46" s="25">
        <v>2.0582500000000001</v>
      </c>
      <c r="G46" s="22" t="s">
        <v>1</v>
      </c>
      <c r="H46" s="19">
        <v>6764657.2450000001</v>
      </c>
      <c r="I46" t="s">
        <v>0</v>
      </c>
      <c r="J46" s="25">
        <v>-1.7223900000000001</v>
      </c>
      <c r="K46" t="s">
        <v>1</v>
      </c>
      <c r="L46" s="19">
        <v>5724902.449</v>
      </c>
      <c r="M46" t="s">
        <v>0</v>
      </c>
      <c r="N46" s="25">
        <v>16.126740000000002</v>
      </c>
      <c r="O46" t="s">
        <v>1</v>
      </c>
    </row>
    <row r="47" spans="2:15" ht="13" customHeight="1" x14ac:dyDescent="0.25">
      <c r="B47" s="6" t="s">
        <v>37</v>
      </c>
      <c r="C47" s="19">
        <v>299663.43800000002</v>
      </c>
      <c r="D47" s="19">
        <v>299817.67</v>
      </c>
      <c r="E47" s="19" t="s">
        <v>0</v>
      </c>
      <c r="F47" s="25">
        <v>-5.144E-2</v>
      </c>
      <c r="G47" s="22" t="s">
        <v>1</v>
      </c>
      <c r="H47" s="19">
        <v>296231.63799999998</v>
      </c>
      <c r="I47" s="19" t="s">
        <v>0</v>
      </c>
      <c r="J47" s="25">
        <v>1.15848</v>
      </c>
      <c r="K47" s="22" t="s">
        <v>1</v>
      </c>
      <c r="L47" s="19">
        <v>275562.20299999998</v>
      </c>
      <c r="M47" s="19" t="s">
        <v>0</v>
      </c>
      <c r="N47" s="25">
        <v>8.7462</v>
      </c>
      <c r="O47" s="22" t="s">
        <v>1</v>
      </c>
    </row>
    <row r="48" spans="2:15" ht="13" customHeight="1" x14ac:dyDescent="0.25">
      <c r="B48" s="6" t="s">
        <v>38</v>
      </c>
      <c r="C48" s="19">
        <v>204016.217</v>
      </c>
      <c r="D48" s="19">
        <v>194435.217</v>
      </c>
      <c r="E48" s="19" t="s">
        <v>0</v>
      </c>
      <c r="F48" s="25">
        <v>4.9276</v>
      </c>
      <c r="G48" s="22" t="s">
        <v>1</v>
      </c>
      <c r="H48" s="19">
        <v>194664.255</v>
      </c>
      <c r="I48" s="19" t="s">
        <v>0</v>
      </c>
      <c r="J48" s="25">
        <v>4.8041400000000003</v>
      </c>
      <c r="K48" s="22" t="s">
        <v>1</v>
      </c>
      <c r="L48" s="19">
        <v>179030.549</v>
      </c>
      <c r="M48" s="19" t="s">
        <v>0</v>
      </c>
      <c r="N48" s="25">
        <v>13.95609</v>
      </c>
      <c r="O48" s="22" t="s">
        <v>1</v>
      </c>
    </row>
    <row r="49" spans="2:16" ht="13" customHeight="1" x14ac:dyDescent="0.25">
      <c r="B49" s="6" t="s">
        <v>39</v>
      </c>
      <c r="C49" s="19">
        <v>6144463.1629999997</v>
      </c>
      <c r="D49" s="19">
        <v>6019813.5099999998</v>
      </c>
      <c r="E49" s="19" t="s">
        <v>0</v>
      </c>
      <c r="F49" s="25">
        <v>2.0706500000000001</v>
      </c>
      <c r="G49" s="22" t="s">
        <v>1</v>
      </c>
      <c r="H49" s="19">
        <v>6273761.352</v>
      </c>
      <c r="I49" s="19" t="s">
        <v>0</v>
      </c>
      <c r="J49" s="25">
        <v>-2.0609299999999999</v>
      </c>
      <c r="K49" s="22" t="s">
        <v>1</v>
      </c>
      <c r="L49" s="19">
        <v>5270309.6969999997</v>
      </c>
      <c r="M49" s="19" t="s">
        <v>0</v>
      </c>
      <c r="N49" s="25">
        <v>16.586369999999999</v>
      </c>
      <c r="O49" s="22" t="s">
        <v>1</v>
      </c>
    </row>
    <row r="50" spans="2:16" ht="14.25" customHeight="1" x14ac:dyDescent="0.25">
      <c r="B50" s="36" t="s">
        <v>14</v>
      </c>
      <c r="C50" s="19">
        <v>2870949.3309999998</v>
      </c>
      <c r="D50" s="19">
        <v>2799599.753</v>
      </c>
      <c r="E50" s="19" t="s">
        <v>0</v>
      </c>
      <c r="F50" s="25">
        <v>2.5485600000000002</v>
      </c>
      <c r="G50" s="22" t="s">
        <v>1</v>
      </c>
      <c r="H50" s="19">
        <v>2724672.077</v>
      </c>
      <c r="I50" s="19" t="s">
        <v>0</v>
      </c>
      <c r="J50" s="25">
        <v>5.3686100000000003</v>
      </c>
      <c r="K50" s="22" t="s">
        <v>1</v>
      </c>
      <c r="L50" s="19">
        <v>2451232.3050000002</v>
      </c>
      <c r="M50" s="19" t="s">
        <v>0</v>
      </c>
      <c r="N50" s="25">
        <v>17.122689999999999</v>
      </c>
      <c r="O50" s="22" t="s">
        <v>1</v>
      </c>
    </row>
    <row r="51" spans="2:16" ht="13" customHeight="1" x14ac:dyDescent="0.25">
      <c r="B51" s="5" t="s">
        <v>40</v>
      </c>
      <c r="C51" s="19">
        <v>2869591.463</v>
      </c>
      <c r="D51" s="19">
        <v>2798351.4160000002</v>
      </c>
      <c r="E51" s="19" t="s">
        <v>0</v>
      </c>
      <c r="F51" s="25">
        <v>2.5457800000000002</v>
      </c>
      <c r="G51" s="22" t="s">
        <v>1</v>
      </c>
      <c r="H51" s="19">
        <v>2723286.3569999998</v>
      </c>
      <c r="I51" s="19" t="s">
        <v>0</v>
      </c>
      <c r="J51" s="25">
        <v>5.3723700000000001</v>
      </c>
      <c r="K51" s="22" t="s">
        <v>1</v>
      </c>
      <c r="L51" s="19">
        <v>2451232.298</v>
      </c>
      <c r="M51" s="19" t="s">
        <v>0</v>
      </c>
      <c r="N51" s="25">
        <v>17.06729</v>
      </c>
      <c r="O51" s="22" t="s">
        <v>1</v>
      </c>
    </row>
    <row r="52" spans="2:16" s="57" customFormat="1" ht="13" customHeight="1" x14ac:dyDescent="0.25">
      <c r="B52" s="55" t="s">
        <v>56</v>
      </c>
      <c r="C52" s="58">
        <v>1357.8679999999999</v>
      </c>
      <c r="D52" s="58">
        <v>1248.337</v>
      </c>
      <c r="E52" s="59" t="s">
        <v>0</v>
      </c>
      <c r="F52" s="25">
        <v>8.7741500000000006</v>
      </c>
      <c r="G52" s="56" t="s">
        <v>1</v>
      </c>
      <c r="H52" s="58">
        <v>1385.72</v>
      </c>
      <c r="I52" s="59" t="s">
        <v>0</v>
      </c>
      <c r="J52" s="25">
        <v>-2.0099200000000002</v>
      </c>
      <c r="K52" s="56" t="s">
        <v>1</v>
      </c>
      <c r="L52" s="60">
        <v>7.0000000000000001E-3</v>
      </c>
      <c r="M52" s="59" t="s">
        <v>0</v>
      </c>
      <c r="N52" s="65" t="s">
        <v>57</v>
      </c>
      <c r="O52" s="56" t="s">
        <v>1</v>
      </c>
    </row>
    <row r="53" spans="2:16" ht="13" customHeight="1" x14ac:dyDescent="0.25">
      <c r="B53" s="33" t="s">
        <v>9</v>
      </c>
      <c r="C53" s="19">
        <v>5445777.2240000004</v>
      </c>
      <c r="D53" s="19">
        <v>5359980.6500000004</v>
      </c>
      <c r="E53" s="19" t="s">
        <v>0</v>
      </c>
      <c r="F53" s="25">
        <v>1.6006800000000001</v>
      </c>
      <c r="G53" s="22" t="s">
        <v>1</v>
      </c>
      <c r="H53" s="19">
        <v>5559438.4199999999</v>
      </c>
      <c r="I53" s="19" t="s">
        <v>0</v>
      </c>
      <c r="J53" s="25">
        <v>-2.04447</v>
      </c>
      <c r="K53" s="22" t="s">
        <v>1</v>
      </c>
      <c r="L53" s="19">
        <v>4515855.8269999996</v>
      </c>
      <c r="M53" s="19" t="s">
        <v>0</v>
      </c>
      <c r="N53" s="25">
        <v>20.592359999999999</v>
      </c>
      <c r="O53" s="22" t="s">
        <v>1</v>
      </c>
    </row>
    <row r="54" spans="2:16" ht="13" customHeight="1" x14ac:dyDescent="0.25">
      <c r="B54" s="33" t="s">
        <v>10</v>
      </c>
      <c r="C54" s="19">
        <v>4073314.9249999998</v>
      </c>
      <c r="D54" s="19">
        <v>3953685.5</v>
      </c>
      <c r="E54" s="19" t="s">
        <v>0</v>
      </c>
      <c r="F54" s="25">
        <v>3.02576</v>
      </c>
      <c r="G54" s="22" t="s">
        <v>1</v>
      </c>
      <c r="H54" s="19">
        <v>3929890.9019999998</v>
      </c>
      <c r="I54" s="19" t="s">
        <v>0</v>
      </c>
      <c r="J54" s="25">
        <v>3.6495600000000001</v>
      </c>
      <c r="K54" s="22" t="s">
        <v>1</v>
      </c>
      <c r="L54" s="19">
        <v>3660278.9270000001</v>
      </c>
      <c r="M54" s="19" t="s">
        <v>0</v>
      </c>
      <c r="N54" s="25">
        <v>11.284269999999999</v>
      </c>
      <c r="O54" s="22" t="s">
        <v>1</v>
      </c>
    </row>
    <row r="55" spans="2:16" ht="13" customHeight="1" x14ac:dyDescent="0.25">
      <c r="B55" s="33" t="s">
        <v>11</v>
      </c>
      <c r="C55" s="19">
        <v>9519092.1490000002</v>
      </c>
      <c r="D55" s="19">
        <v>9313666.1500000004</v>
      </c>
      <c r="E55" s="19" t="s">
        <v>0</v>
      </c>
      <c r="F55" s="25">
        <v>2.2056399999999998</v>
      </c>
      <c r="G55" s="22" t="s">
        <v>1</v>
      </c>
      <c r="H55" s="19">
        <v>9489329.3220000006</v>
      </c>
      <c r="I55" s="19" t="s">
        <v>0</v>
      </c>
      <c r="J55" s="25">
        <v>0.31363999999999997</v>
      </c>
      <c r="K55" s="22" t="s">
        <v>1</v>
      </c>
      <c r="L55" s="19">
        <v>8176134.7539999997</v>
      </c>
      <c r="M55" s="19" t="s">
        <v>0</v>
      </c>
      <c r="N55" s="25">
        <v>16.425329999999999</v>
      </c>
      <c r="O55" s="22" t="s">
        <v>1</v>
      </c>
    </row>
    <row r="56" spans="2:16" ht="13" customHeight="1" x14ac:dyDescent="0.25">
      <c r="B56" s="5" t="s">
        <v>3</v>
      </c>
      <c r="C56" s="19"/>
      <c r="D56" s="19"/>
      <c r="E56" s="19"/>
      <c r="F56" s="19"/>
      <c r="G56" s="22"/>
      <c r="H56" s="19"/>
      <c r="I56" s="19"/>
      <c r="J56" s="19"/>
      <c r="K56" s="22"/>
      <c r="L56" s="19"/>
      <c r="M56" s="19"/>
      <c r="N56" s="19"/>
      <c r="O56" s="22"/>
    </row>
    <row r="57" spans="2:16" ht="13" customHeight="1" x14ac:dyDescent="0.25"/>
    <row r="58" spans="2:16" ht="13" customHeight="1" x14ac:dyDescent="0.25"/>
    <row r="59" spans="2:16" ht="13" customHeight="1" x14ac:dyDescent="0.25">
      <c r="B59" s="4" t="s">
        <v>41</v>
      </c>
      <c r="P59" s="20"/>
    </row>
    <row r="60" spans="2:16" ht="13" customHeight="1" x14ac:dyDescent="0.25">
      <c r="B60" s="17" t="s">
        <v>42</v>
      </c>
      <c r="C60" s="13"/>
      <c r="D60" s="13"/>
      <c r="E60" s="13"/>
      <c r="F60" s="18"/>
      <c r="G60" s="18"/>
      <c r="H60" s="13"/>
      <c r="I60" s="13"/>
      <c r="J60" s="18"/>
      <c r="K60" s="18"/>
      <c r="L60" s="13"/>
      <c r="M60" s="13"/>
      <c r="N60" s="13"/>
    </row>
    <row r="61" spans="2:16" ht="13" customHeight="1" x14ac:dyDescent="0.25">
      <c r="B61" s="26" t="s">
        <v>43</v>
      </c>
      <c r="C61" s="13"/>
      <c r="D61" s="13"/>
      <c r="E61" s="13"/>
      <c r="F61" s="18"/>
      <c r="G61" s="18"/>
      <c r="H61" s="13"/>
      <c r="I61" s="13"/>
      <c r="J61" s="18"/>
      <c r="K61" s="18"/>
      <c r="L61" s="13"/>
      <c r="M61" s="13"/>
      <c r="N61" s="13"/>
    </row>
    <row r="62" spans="2:16" ht="13" customHeight="1" x14ac:dyDescent="0.25"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</row>
    <row r="63" spans="2:16" ht="13" customHeight="1" x14ac:dyDescent="0.25"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</row>
    <row r="64" spans="2:16" ht="13" customHeight="1" x14ac:dyDescent="0.25"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</row>
    <row r="65" spans="2:14" x14ac:dyDescent="0.25">
      <c r="B65" s="37" t="s">
        <v>44</v>
      </c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</row>
    <row r="66" spans="2:14" x14ac:dyDescent="0.25"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</row>
    <row r="67" spans="2:14" x14ac:dyDescent="0.25"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</row>
    <row r="68" spans="2:14" x14ac:dyDescent="0.2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</row>
    <row r="69" spans="2:14" x14ac:dyDescent="0.25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</row>
    <row r="70" spans="2:14" x14ac:dyDescent="0.25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</row>
    <row r="71" spans="2:14" x14ac:dyDescent="0.25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</row>
    <row r="72" spans="2:14" x14ac:dyDescent="0.25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</row>
    <row r="73" spans="2:14" x14ac:dyDescent="0.25"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</row>
    <row r="74" spans="2:14" x14ac:dyDescent="0.25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</row>
    <row r="75" spans="2:14" x14ac:dyDescent="0.25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</row>
    <row r="76" spans="2:14" x14ac:dyDescent="0.25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</row>
    <row r="77" spans="2:14" x14ac:dyDescent="0.25"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</row>
    <row r="78" spans="2:14" x14ac:dyDescent="0.25"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</row>
    <row r="79" spans="2:14" x14ac:dyDescent="0.25"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</row>
    <row r="80" spans="2:14" x14ac:dyDescent="0.25"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</row>
    <row r="81" spans="2:14" x14ac:dyDescent="0.25"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</row>
    <row r="82" spans="2:14" x14ac:dyDescent="0.25"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</row>
    <row r="83" spans="2:14" x14ac:dyDescent="0.25"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</row>
    <row r="84" spans="2:14" x14ac:dyDescent="0.25"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</row>
    <row r="85" spans="2:14" x14ac:dyDescent="0.25"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</row>
    <row r="86" spans="2:14" x14ac:dyDescent="0.25"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</row>
    <row r="87" spans="2:14" x14ac:dyDescent="0.25"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</row>
    <row r="88" spans="2:14" x14ac:dyDescent="0.25"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</row>
    <row r="89" spans="2:14" x14ac:dyDescent="0.25"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</row>
    <row r="90" spans="2:14" x14ac:dyDescent="0.25"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</row>
    <row r="91" spans="2:14" x14ac:dyDescent="0.25"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</row>
    <row r="92" spans="2:14" x14ac:dyDescent="0.25"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</row>
    <row r="93" spans="2:14" x14ac:dyDescent="0.25"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</row>
    <row r="94" spans="2:14" x14ac:dyDescent="0.25"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</row>
    <row r="95" spans="2:14" x14ac:dyDescent="0.25"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</row>
    <row r="96" spans="2:14" x14ac:dyDescent="0.25"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</row>
    <row r="97" spans="2:14" x14ac:dyDescent="0.25"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</row>
    <row r="98" spans="2:14" x14ac:dyDescent="0.25"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</row>
    <row r="99" spans="2:14" x14ac:dyDescent="0.25"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</row>
    <row r="100" spans="2:14" x14ac:dyDescent="0.25"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</row>
    <row r="101" spans="2:14" x14ac:dyDescent="0.25"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</row>
    <row r="102" spans="2:14" x14ac:dyDescent="0.25"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</row>
    <row r="103" spans="2:14" x14ac:dyDescent="0.25"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</row>
    <row r="104" spans="2:14" x14ac:dyDescent="0.25"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</row>
    <row r="105" spans="2:14" x14ac:dyDescent="0.25"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</row>
    <row r="106" spans="2:14" x14ac:dyDescent="0.25"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</row>
    <row r="107" spans="2:14" x14ac:dyDescent="0.25"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</row>
    <row r="108" spans="2:14" x14ac:dyDescent="0.25"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</row>
    <row r="109" spans="2:14" x14ac:dyDescent="0.25"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</row>
    <row r="110" spans="2:14" x14ac:dyDescent="0.25"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</row>
    <row r="111" spans="2:14" x14ac:dyDescent="0.25"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</row>
    <row r="112" spans="2:14" x14ac:dyDescent="0.25"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</row>
    <row r="113" spans="2:14" x14ac:dyDescent="0.25"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</row>
    <row r="114" spans="2:14" x14ac:dyDescent="0.25"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</row>
    <row r="115" spans="2:14" x14ac:dyDescent="0.25"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</row>
    <row r="116" spans="2:14" x14ac:dyDescent="0.25"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</row>
    <row r="117" spans="2:14" x14ac:dyDescent="0.25"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</row>
    <row r="118" spans="2:14" x14ac:dyDescent="0.25"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</row>
    <row r="119" spans="2:14" x14ac:dyDescent="0.25"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</row>
    <row r="120" spans="2:14" x14ac:dyDescent="0.25"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</row>
    <row r="121" spans="2:14" x14ac:dyDescent="0.25"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</row>
    <row r="122" spans="2:14" x14ac:dyDescent="0.25"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</row>
    <row r="123" spans="2:14" x14ac:dyDescent="0.25"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</row>
    <row r="124" spans="2:14" x14ac:dyDescent="0.25"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</row>
    <row r="125" spans="2:14" x14ac:dyDescent="0.25"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</row>
  </sheetData>
  <phoneticPr fontId="22" type="noConversion"/>
  <printOptions horizontalCentered="1" verticalCentered="1"/>
  <pageMargins left="0.19685039370078741" right="0.19685039370078741" top="0.39370078740157483" bottom="0.39370078740157483" header="0.51181102362204722" footer="0.51181102362204722"/>
  <pageSetup paperSize="9" scale="8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G10" sqref="G10"/>
    </sheetView>
  </sheetViews>
  <sheetFormatPr defaultRowHeight="15.85" x14ac:dyDescent="0.25"/>
  <cols>
    <col min="1" max="1" width="4" customWidth="1"/>
    <col min="2" max="2" width="9.33203125" customWidth="1"/>
    <col min="3" max="3" width="20.77734375" customWidth="1"/>
    <col min="4" max="4" width="11.21875" bestFit="1" customWidth="1"/>
    <col min="5" max="5" width="10.77734375" customWidth="1"/>
    <col min="6" max="6" width="11.21875" bestFit="1" customWidth="1"/>
    <col min="7" max="7" width="11.21875" customWidth="1"/>
  </cols>
  <sheetData>
    <row r="1" spans="1:9" x14ac:dyDescent="0.25">
      <c r="A1" s="4"/>
      <c r="B1" s="4"/>
      <c r="C1" s="4"/>
      <c r="D1" s="4"/>
      <c r="E1" s="4"/>
      <c r="F1" s="4"/>
      <c r="G1" s="4"/>
    </row>
    <row r="2" spans="1:9" ht="18" x14ac:dyDescent="0.3">
      <c r="A2" s="66" t="s">
        <v>53</v>
      </c>
      <c r="B2" s="67"/>
      <c r="C2" s="67"/>
      <c r="D2" s="67"/>
      <c r="E2" s="67"/>
      <c r="F2" s="67"/>
      <c r="G2" s="67"/>
    </row>
    <row r="3" spans="1:9" x14ac:dyDescent="0.25">
      <c r="A3" s="40"/>
      <c r="B3" s="41"/>
      <c r="C3" s="41"/>
      <c r="D3" s="41"/>
      <c r="E3" s="41"/>
      <c r="F3" s="41"/>
      <c r="G3" s="41"/>
    </row>
    <row r="4" spans="1:9" x14ac:dyDescent="0.25">
      <c r="A4" s="42"/>
      <c r="B4" s="42"/>
      <c r="C4" s="42"/>
      <c r="D4" s="42"/>
      <c r="E4" s="42"/>
      <c r="F4" s="42"/>
      <c r="G4" s="44" t="s">
        <v>46</v>
      </c>
    </row>
    <row r="5" spans="1:9" x14ac:dyDescent="0.25">
      <c r="A5" s="42"/>
      <c r="B5" s="42"/>
      <c r="C5" s="42"/>
      <c r="D5" s="42"/>
      <c r="E5" s="42"/>
      <c r="F5" s="42"/>
      <c r="G5" s="43"/>
    </row>
    <row r="6" spans="1:9" s="46" customFormat="1" ht="14.4" x14ac:dyDescent="0.25">
      <c r="D6" s="53">
        <f>G6-89</f>
        <v>43012</v>
      </c>
      <c r="E6" s="53">
        <f>G6-59</f>
        <v>43042</v>
      </c>
      <c r="F6" s="53">
        <f>G6-27</f>
        <v>43074</v>
      </c>
      <c r="G6" s="53">
        <f>'Table 1A'!C4</f>
        <v>43101</v>
      </c>
    </row>
    <row r="7" spans="1:9" x14ac:dyDescent="0.25">
      <c r="A7" s="42"/>
      <c r="B7" s="42"/>
      <c r="C7" s="42"/>
      <c r="D7" s="50"/>
      <c r="E7" s="50"/>
      <c r="F7" s="50"/>
      <c r="G7" s="50"/>
    </row>
    <row r="8" spans="1:9" x14ac:dyDescent="0.25">
      <c r="A8" s="33" t="s">
        <v>48</v>
      </c>
      <c r="B8" s="38"/>
      <c r="C8" s="38"/>
      <c r="D8" s="54">
        <v>540262.58900000004</v>
      </c>
      <c r="E8" s="54">
        <v>559210.24100000004</v>
      </c>
      <c r="F8" s="54">
        <v>559136.84700000007</v>
      </c>
      <c r="G8" s="54">
        <v>546417.39999999991</v>
      </c>
    </row>
    <row r="9" spans="1:9" x14ac:dyDescent="0.25">
      <c r="A9" s="38" t="s">
        <v>45</v>
      </c>
      <c r="B9" s="38"/>
      <c r="C9" s="38"/>
      <c r="D9" s="54"/>
      <c r="E9" s="54"/>
      <c r="F9" s="54"/>
      <c r="G9" s="54"/>
      <c r="H9" s="48"/>
    </row>
    <row r="10" spans="1:9" x14ac:dyDescent="0.25">
      <c r="A10" s="38"/>
      <c r="B10" s="33" t="s">
        <v>51</v>
      </c>
      <c r="C10" s="38"/>
      <c r="D10" s="54">
        <v>155825.46</v>
      </c>
      <c r="E10" s="54">
        <v>164033.96</v>
      </c>
      <c r="F10" s="54">
        <v>159698.28399999999</v>
      </c>
      <c r="G10" s="54">
        <v>158107.70199999999</v>
      </c>
      <c r="H10" s="48"/>
      <c r="I10" s="48"/>
    </row>
    <row r="11" spans="1:9" x14ac:dyDescent="0.25">
      <c r="A11" s="38"/>
      <c r="B11" s="33" t="s">
        <v>5</v>
      </c>
      <c r="C11" s="38"/>
      <c r="D11" s="54">
        <v>384437.12900000002</v>
      </c>
      <c r="E11" s="54">
        <v>395176.28100000002</v>
      </c>
      <c r="F11" s="54">
        <v>399438.56300000002</v>
      </c>
      <c r="G11" s="54">
        <v>388309.69799999997</v>
      </c>
      <c r="H11" s="48"/>
    </row>
    <row r="12" spans="1:9" x14ac:dyDescent="0.25">
      <c r="A12" s="38"/>
      <c r="B12" s="38"/>
      <c r="C12" s="38"/>
      <c r="D12" s="50"/>
      <c r="E12" s="50"/>
      <c r="F12" s="50"/>
      <c r="G12" s="50"/>
      <c r="H12" s="49"/>
    </row>
    <row r="13" spans="1:9" x14ac:dyDescent="0.25">
      <c r="A13" s="39" t="s">
        <v>55</v>
      </c>
      <c r="B13" s="38"/>
      <c r="C13" s="38"/>
      <c r="D13" s="54">
        <v>137</v>
      </c>
      <c r="E13" s="54">
        <v>137</v>
      </c>
      <c r="F13" s="54">
        <v>137</v>
      </c>
      <c r="G13" s="54">
        <v>138</v>
      </c>
      <c r="H13" s="48"/>
    </row>
    <row r="14" spans="1:9" x14ac:dyDescent="0.25">
      <c r="A14" s="39"/>
      <c r="B14" s="38"/>
      <c r="C14" s="38"/>
      <c r="D14" s="54"/>
      <c r="E14" s="54"/>
      <c r="F14" s="54"/>
      <c r="G14" s="54"/>
      <c r="H14" s="48"/>
    </row>
    <row r="15" spans="1:9" x14ac:dyDescent="0.25">
      <c r="A15" s="39" t="s">
        <v>54</v>
      </c>
      <c r="B15" s="33"/>
      <c r="C15" s="38"/>
      <c r="D15" s="54">
        <v>314521.11853206001</v>
      </c>
      <c r="E15" s="54">
        <v>440478.15407791996</v>
      </c>
      <c r="F15" s="54">
        <v>428713.09449017001</v>
      </c>
      <c r="G15" s="54">
        <v>373412.22664326994</v>
      </c>
      <c r="H15" s="48"/>
    </row>
    <row r="16" spans="1:9" x14ac:dyDescent="0.25">
      <c r="A16" s="38"/>
      <c r="B16" s="38"/>
      <c r="C16" s="38"/>
    </row>
    <row r="17" spans="1:7" x14ac:dyDescent="0.25">
      <c r="A17" s="44"/>
      <c r="B17" s="38"/>
      <c r="C17" s="38"/>
      <c r="D17" s="4"/>
      <c r="E17" s="4"/>
      <c r="F17" s="4"/>
      <c r="G17" s="4"/>
    </row>
    <row r="18" spans="1:7" x14ac:dyDescent="0.25">
      <c r="A18" s="37" t="s">
        <v>44</v>
      </c>
    </row>
    <row r="19" spans="1:7" ht="16.600000000000001" x14ac:dyDescent="0.25">
      <c r="A19" s="38"/>
      <c r="B19" s="45"/>
      <c r="C19" s="45"/>
    </row>
    <row r="24" spans="1:7" ht="18.75" x14ac:dyDescent="0.3">
      <c r="A24" s="47"/>
    </row>
  </sheetData>
  <mergeCells count="1">
    <mergeCell ref="A2:G2"/>
  </mergeCells>
  <phoneticPr fontId="2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Table 1A</vt:lpstr>
      <vt:lpstr>Table1B</vt:lpstr>
      <vt:lpstr>'Table 1A'!Print_Area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Economic Division</dc:creator>
  <cp:lastModifiedBy>LAW Wing-yan, Maria</cp:lastModifiedBy>
  <cp:lastPrinted>2018-02-27T03:43:23Z</cp:lastPrinted>
  <dcterms:created xsi:type="dcterms:W3CDTF">1998-05-23T02:17:03Z</dcterms:created>
  <dcterms:modified xsi:type="dcterms:W3CDTF">2018-02-28T03:25:30Z</dcterms:modified>
</cp:coreProperties>
</file>