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4" yWindow="-14" windowWidth="6394" windowHeight="11736" tabRatio="605"/>
  </bookViews>
  <sheets>
    <sheet name="Table 1A" sheetId="2" r:id="rId1"/>
    <sheet name="Table1B" sheetId="3" r:id="rId2"/>
  </sheets>
  <definedNames>
    <definedName name="_xlnm.Print_Area" localSheetId="0">'Table 1A'!$A$1:$O$66</definedName>
  </definedNames>
  <calcPr calcId="145621" calcOnSave="0"/>
</workbook>
</file>

<file path=xl/calcChain.xml><?xml version="1.0" encoding="utf-8"?>
<calcChain xmlns="http://schemas.openxmlformats.org/spreadsheetml/2006/main">
  <c r="G6" i="3" l="1"/>
  <c r="L5" i="2"/>
  <c r="H5" i="2"/>
  <c r="D5" i="2"/>
  <c r="D4" i="2"/>
  <c r="B1" i="2"/>
  <c r="N52" i="2"/>
  <c r="N34" i="2" l="1"/>
  <c r="F34" i="2"/>
  <c r="N9" i="2"/>
  <c r="J22" i="2"/>
  <c r="N22" i="2"/>
  <c r="F22" i="2"/>
  <c r="J33" i="2"/>
  <c r="F7" i="2"/>
  <c r="N38" i="2"/>
  <c r="F36" i="2"/>
  <c r="F35" i="2"/>
  <c r="N30" i="2"/>
  <c r="F28" i="2"/>
  <c r="F27" i="2"/>
  <c r="F17" i="2"/>
  <c r="J38" i="2"/>
  <c r="N37" i="2"/>
  <c r="J30" i="2"/>
  <c r="N29" i="2"/>
  <c r="J9" i="2"/>
  <c r="N8" i="2"/>
  <c r="F40" i="2"/>
  <c r="F39" i="2"/>
  <c r="F38" i="2"/>
  <c r="J37" i="2"/>
  <c r="F32" i="2"/>
  <c r="F31" i="2"/>
  <c r="F30" i="2"/>
  <c r="J29" i="2"/>
  <c r="F9" i="2"/>
  <c r="J8" i="2"/>
  <c r="J34" i="2"/>
  <c r="N33" i="2"/>
  <c r="F13" i="2"/>
  <c r="J11" i="2"/>
  <c r="F6" i="3"/>
  <c r="J17" i="2"/>
  <c r="J32" i="2"/>
  <c r="J28" i="2"/>
  <c r="F18" i="2"/>
  <c r="N15" i="2"/>
  <c r="F14" i="2"/>
  <c r="N12" i="2"/>
  <c r="F10" i="2"/>
  <c r="J7" i="2"/>
  <c r="J39" i="2"/>
  <c r="F37" i="2"/>
  <c r="J35" i="2"/>
  <c r="F33" i="2"/>
  <c r="J31" i="2"/>
  <c r="F29" i="2"/>
  <c r="J27" i="2"/>
  <c r="N17" i="2"/>
  <c r="J15" i="2"/>
  <c r="J14" i="2"/>
  <c r="N13" i="2"/>
  <c r="J12" i="2"/>
  <c r="F8" i="2"/>
  <c r="J40" i="2"/>
  <c r="J36" i="2"/>
  <c r="F11" i="2"/>
  <c r="J18" i="2"/>
  <c r="F15" i="2"/>
  <c r="J13" i="2"/>
  <c r="F12" i="2"/>
  <c r="J10" i="2"/>
  <c r="N39" i="2"/>
  <c r="N35" i="2"/>
  <c r="N31" i="2"/>
  <c r="N27" i="2"/>
  <c r="N18" i="2"/>
  <c r="N10" i="2"/>
  <c r="D6" i="3"/>
  <c r="E6" i="3"/>
  <c r="N40" i="2"/>
  <c r="N36" i="2"/>
  <c r="N32" i="2"/>
  <c r="N28" i="2"/>
  <c r="N14" i="2"/>
  <c r="N11" i="2"/>
  <c r="N7" i="2"/>
  <c r="N23" i="2" l="1"/>
  <c r="J23" i="2"/>
  <c r="F23" i="2"/>
  <c r="N21" i="2" l="1"/>
  <c r="F21" i="2"/>
  <c r="J21" i="2"/>
</calcChain>
</file>

<file path=xl/sharedStrings.xml><?xml version="1.0" encoding="utf-8"?>
<sst xmlns="http://schemas.openxmlformats.org/spreadsheetml/2006/main" count="294" uniqueCount="57">
  <si>
    <t>(</t>
  </si>
  <si>
    <t>)</t>
  </si>
  <si>
    <t xml:space="preserve">   </t>
  </si>
  <si>
    <t xml:space="preserve">        </t>
  </si>
  <si>
    <t>儲蓄存款</t>
  </si>
  <si>
    <t>定期存款</t>
  </si>
  <si>
    <t>所有存款</t>
  </si>
  <si>
    <t>外幣掉期存款</t>
  </si>
  <si>
    <t>貸款和墊款</t>
  </si>
  <si>
    <t>以港元計之貸款</t>
  </si>
  <si>
    <t>以外幣計之貸款</t>
  </si>
  <si>
    <t>總貸款和墊款</t>
  </si>
  <si>
    <t>貨幣供應量</t>
  </si>
  <si>
    <t>在香港使用的貸款</t>
  </si>
  <si>
    <r>
      <t>在香港境外使用的貸款</t>
    </r>
    <r>
      <rPr>
        <vertAlign val="superscript"/>
        <sz val="10"/>
        <rFont val="Times New Roman"/>
        <family val="1"/>
      </rPr>
      <t>#</t>
    </r>
  </si>
  <si>
    <r>
      <t xml:space="preserve">( </t>
    </r>
    <r>
      <rPr>
        <b/>
        <sz val="10"/>
        <rFont val="細明體"/>
        <family val="3"/>
        <charset val="136"/>
      </rPr>
      <t>百萬港元計</t>
    </r>
    <r>
      <rPr>
        <b/>
        <sz val="10"/>
        <rFont val="Times New Roman"/>
        <family val="1"/>
      </rPr>
      <t xml:space="preserve"> )</t>
    </r>
  </si>
  <si>
    <r>
      <t>前</t>
    </r>
    <r>
      <rPr>
        <sz val="10"/>
        <rFont val="Times New Roman"/>
        <family val="1"/>
      </rPr>
      <t xml:space="preserve">  </t>
    </r>
    <r>
      <rPr>
        <sz val="10"/>
        <rFont val="細明體"/>
        <family val="3"/>
        <charset val="136"/>
      </rPr>
      <t>數</t>
    </r>
    <r>
      <rPr>
        <sz val="10"/>
        <rFont val="Times New Roman"/>
        <family val="1"/>
      </rPr>
      <t xml:space="preserve">  </t>
    </r>
    <r>
      <rPr>
        <sz val="10"/>
        <rFont val="細明體"/>
        <family val="3"/>
        <charset val="136"/>
      </rPr>
      <t>月</t>
    </r>
  </si>
  <si>
    <r>
      <t xml:space="preserve">M1 -- </t>
    </r>
    <r>
      <rPr>
        <sz val="10"/>
        <rFont val="細明體"/>
        <family val="3"/>
        <charset val="136"/>
      </rPr>
      <t>港元</t>
    </r>
  </si>
  <si>
    <r>
      <t xml:space="preserve">      </t>
    </r>
    <r>
      <rPr>
        <sz val="10"/>
        <rFont val="細明體"/>
        <family val="3"/>
        <charset val="136"/>
      </rPr>
      <t>外幣</t>
    </r>
  </si>
  <si>
    <r>
      <t xml:space="preserve">      </t>
    </r>
    <r>
      <rPr>
        <sz val="10"/>
        <rFont val="細明體"/>
        <family val="3"/>
        <charset val="136"/>
      </rPr>
      <t>總計</t>
    </r>
  </si>
  <si>
    <r>
      <t xml:space="preserve">M2 -- </t>
    </r>
    <r>
      <rPr>
        <sz val="10"/>
        <rFont val="細明體"/>
        <family val="3"/>
        <charset val="136"/>
      </rPr>
      <t>港元</t>
    </r>
    <r>
      <rPr>
        <sz val="10"/>
        <rFont val="Times New Roman"/>
        <family val="1"/>
      </rPr>
      <t>@</t>
    </r>
  </si>
  <si>
    <r>
      <t xml:space="preserve">      </t>
    </r>
    <r>
      <rPr>
        <sz val="10"/>
        <rFont val="細明體"/>
        <family val="3"/>
        <charset val="136"/>
      </rPr>
      <t>外幣</t>
    </r>
    <r>
      <rPr>
        <sz val="10"/>
        <rFont val="Times New Roman"/>
        <family val="1"/>
      </rPr>
      <t>*</t>
    </r>
  </si>
  <si>
    <r>
      <t xml:space="preserve">M3 -- </t>
    </r>
    <r>
      <rPr>
        <sz val="10"/>
        <rFont val="細明體"/>
        <family val="3"/>
        <charset val="136"/>
      </rPr>
      <t>港元</t>
    </r>
    <r>
      <rPr>
        <sz val="10"/>
        <rFont val="Times New Roman"/>
        <family val="1"/>
      </rPr>
      <t xml:space="preserve">@ </t>
    </r>
  </si>
  <si>
    <r>
      <t xml:space="preserve">    </t>
    </r>
    <r>
      <rPr>
        <sz val="10"/>
        <rFont val="細明體"/>
        <family val="3"/>
        <charset val="136"/>
      </rPr>
      <t>公眾持有的紙幣及硬幣</t>
    </r>
  </si>
  <si>
    <r>
      <t>季節性調整貨幣供應量</t>
    </r>
    <r>
      <rPr>
        <b/>
        <u/>
        <sz val="10"/>
        <color indexed="8"/>
        <rFont val="Times New Roman"/>
        <family val="1"/>
      </rPr>
      <t xml:space="preserve"> M1</t>
    </r>
  </si>
  <si>
    <r>
      <t>港元貨幣供應量</t>
    </r>
    <r>
      <rPr>
        <sz val="10"/>
        <rFont val="Times New Roman"/>
        <family val="1"/>
      </rPr>
      <t xml:space="preserve"> M1 </t>
    </r>
  </si>
  <si>
    <r>
      <t xml:space="preserve">    </t>
    </r>
    <r>
      <rPr>
        <sz val="10"/>
        <rFont val="細明體"/>
        <family val="3"/>
        <charset val="136"/>
      </rPr>
      <t>港元活期存款</t>
    </r>
  </si>
  <si>
    <r>
      <t>存款</t>
    </r>
    <r>
      <rPr>
        <b/>
        <u/>
        <sz val="10"/>
        <rFont val="Times New Roman"/>
        <family val="1"/>
      </rPr>
      <t xml:space="preserve">  </t>
    </r>
  </si>
  <si>
    <r>
      <t xml:space="preserve">    </t>
    </r>
    <r>
      <rPr>
        <sz val="10"/>
        <rFont val="細明體"/>
        <family val="3"/>
        <charset val="136"/>
      </rPr>
      <t>有限制牌照銀行</t>
    </r>
  </si>
  <si>
    <r>
      <t xml:space="preserve">    </t>
    </r>
    <r>
      <rPr>
        <sz val="10"/>
        <rFont val="細明體"/>
        <family val="3"/>
        <charset val="136"/>
      </rPr>
      <t>接受存款公司</t>
    </r>
  </si>
  <si>
    <r>
      <t>港元存款</t>
    </r>
    <r>
      <rPr>
        <sz val="10"/>
        <rFont val="Times New Roman"/>
        <family val="1"/>
      </rPr>
      <t>@</t>
    </r>
  </si>
  <si>
    <r>
      <t xml:space="preserve">    </t>
    </r>
    <r>
      <rPr>
        <sz val="10"/>
        <rFont val="細明體"/>
        <family val="3"/>
        <charset val="136"/>
      </rPr>
      <t>活期存款</t>
    </r>
  </si>
  <si>
    <r>
      <t xml:space="preserve">    </t>
    </r>
    <r>
      <rPr>
        <sz val="10"/>
        <rFont val="細明體"/>
        <family val="3"/>
        <charset val="136"/>
      </rPr>
      <t>儲蓄存款</t>
    </r>
  </si>
  <si>
    <r>
      <t xml:space="preserve">    </t>
    </r>
    <r>
      <rPr>
        <sz val="10"/>
        <rFont val="細明體"/>
        <family val="3"/>
        <charset val="136"/>
      </rPr>
      <t>定期存款</t>
    </r>
    <r>
      <rPr>
        <sz val="10"/>
        <rFont val="Times New Roman"/>
        <family val="1"/>
      </rPr>
      <t>@</t>
    </r>
  </si>
  <si>
    <r>
      <t>美元存款</t>
    </r>
    <r>
      <rPr>
        <sz val="10"/>
        <rFont val="Times New Roman"/>
        <family val="1"/>
      </rPr>
      <t>*</t>
    </r>
  </si>
  <si>
    <r>
      <t>其他外幣存款</t>
    </r>
    <r>
      <rPr>
        <sz val="10"/>
        <rFont val="Times New Roman"/>
        <family val="1"/>
      </rPr>
      <t>*</t>
    </r>
  </si>
  <si>
    <r>
      <t>外幣存款</t>
    </r>
    <r>
      <rPr>
        <sz val="10"/>
        <rFont val="Times New Roman"/>
        <family val="1"/>
      </rPr>
      <t>*</t>
    </r>
  </si>
  <si>
    <r>
      <t xml:space="preserve">    </t>
    </r>
    <r>
      <rPr>
        <sz val="10"/>
        <rFont val="細明體"/>
        <family val="3"/>
        <charset val="136"/>
      </rPr>
      <t>供香港有形貿易</t>
    </r>
  </si>
  <si>
    <r>
      <t xml:space="preserve">    </t>
    </r>
    <r>
      <rPr>
        <sz val="10"/>
        <rFont val="細明體"/>
        <family val="3"/>
        <charset val="136"/>
      </rPr>
      <t>香港境外商品貿易融資</t>
    </r>
  </si>
  <si>
    <r>
      <t xml:space="preserve">    </t>
    </r>
    <r>
      <rPr>
        <sz val="10"/>
        <rFont val="細明體"/>
        <family val="3"/>
        <charset val="136"/>
      </rPr>
      <t>在香港使用的其他貸款</t>
    </r>
  </si>
  <si>
    <r>
      <t xml:space="preserve">    </t>
    </r>
    <r>
      <rPr>
        <sz val="10"/>
        <rFont val="細明體"/>
        <family val="3"/>
        <charset val="136"/>
      </rPr>
      <t>在香港境外使用的其他貸款</t>
    </r>
  </si>
  <si>
    <r>
      <t xml:space="preserve">*  </t>
    </r>
    <r>
      <rPr>
        <sz val="10"/>
        <rFont val="細明體"/>
        <family val="3"/>
        <charset val="136"/>
      </rPr>
      <t>經調整以不包括外幣掉期存款。</t>
    </r>
  </si>
  <si>
    <r>
      <t xml:space="preserve">@  </t>
    </r>
    <r>
      <rPr>
        <sz val="10"/>
        <rFont val="細明體"/>
        <family val="3"/>
        <charset val="136"/>
      </rPr>
      <t>經調整以包括外幣掉期存款。</t>
    </r>
  </si>
  <si>
    <r>
      <t xml:space="preserve">#  </t>
    </r>
    <r>
      <rPr>
        <sz val="10"/>
        <rFont val="細明體"/>
        <family val="3"/>
        <charset val="136"/>
      </rPr>
      <t>包括其他使用地區不明確的貸款。</t>
    </r>
  </si>
  <si>
    <r>
      <t>註</t>
    </r>
    <r>
      <rPr>
        <sz val="10"/>
        <rFont val="Times New Roman"/>
        <family val="1"/>
      </rPr>
      <t xml:space="preserve">:  </t>
    </r>
    <r>
      <rPr>
        <sz val="10"/>
        <rFont val="細明體"/>
        <family val="3"/>
        <charset val="136"/>
      </rPr>
      <t>由於進位關係，項目相加數額未必等於總額。</t>
    </r>
  </si>
  <si>
    <t>其中:</t>
  </si>
  <si>
    <t>(以百萬元人民幣計)</t>
  </si>
  <si>
    <r>
      <t xml:space="preserve">      </t>
    </r>
    <r>
      <rPr>
        <sz val="10"/>
        <rFont val="細明體"/>
        <family val="3"/>
        <charset val="136"/>
      </rPr>
      <t>總計</t>
    </r>
  </si>
  <si>
    <t>人民幣存款總計</t>
  </si>
  <si>
    <t>活期存款</t>
    <phoneticPr fontId="22" type="noConversion"/>
  </si>
  <si>
    <t>流通紙幣及硬幣</t>
    <phoneticPr fontId="22" type="noConversion"/>
  </si>
  <si>
    <t>活期及儲蓄存款</t>
    <phoneticPr fontId="22" type="noConversion"/>
  </si>
  <si>
    <r>
      <t xml:space="preserve">    </t>
    </r>
    <r>
      <rPr>
        <sz val="10"/>
        <rFont val="細明體"/>
        <family val="3"/>
        <charset val="136"/>
      </rPr>
      <t>持牌銀行</t>
    </r>
    <phoneticPr fontId="22" type="noConversion"/>
  </si>
  <si>
    <t>附表1.2: 人民幣存款及跨境貿易結算統計數字</t>
    <phoneticPr fontId="22" type="noConversion"/>
  </si>
  <si>
    <t>與跨境貿易結算有關的人民幣匯款總額</t>
    <phoneticPr fontId="22" type="noConversion"/>
  </si>
  <si>
    <t>經營人民幣銀行業務的認可機構數目</t>
    <phoneticPr fontId="22" type="noConversion"/>
  </si>
  <si>
    <r>
      <t xml:space="preserve">    </t>
    </r>
    <r>
      <rPr>
        <sz val="10"/>
        <rFont val="細明體"/>
        <family val="3"/>
        <charset val="136"/>
      </rPr>
      <t>未能確定使用地方的其他貸款</t>
    </r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</si>
</sst>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_(* #,##0.00_);_(* \(#,##0.00\);_(* &quot;-&quot;??_);_(@_)"/>
    <numFmt numFmtId="177" formatCode="0.0"/>
    <numFmt numFmtId="178" formatCode="#,##0.0"/>
    <numFmt numFmtId="179" formatCode="General_)"/>
    <numFmt numFmtId="180" formatCode="yyyy&quot;年&quot;m&quot;月&quot;"/>
    <numFmt numFmtId="181" formatCode="_(* #,##0_);_(* \(#,##0\);_(* &quot;-&quot;??_);_(@_)"/>
  </numFmts>
  <fonts count="25" x14ac:knownFonts="1">
    <font>
      <sz val="12"/>
      <name val="Times New Roman"/>
      <family val="1"/>
    </font>
    <font>
      <sz val="12"/>
      <name val="Times New Roman"/>
      <family val="1"/>
    </font>
    <font>
      <b/>
      <u/>
      <sz val="14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12"/>
      <name val="Times New Roman"/>
      <family val="1"/>
    </font>
    <font>
      <vertAlign val="superscript"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  <font>
      <b/>
      <u/>
      <sz val="10"/>
      <color indexed="8"/>
      <name val="Times New Roman"/>
      <family val="1"/>
    </font>
    <font>
      <sz val="10"/>
      <color indexed="12"/>
      <name val="Arial"/>
      <family val="2"/>
    </font>
    <font>
      <sz val="12"/>
      <name val="Times New Roman"/>
      <family val="1"/>
    </font>
    <font>
      <b/>
      <u/>
      <sz val="14"/>
      <name val="細明體"/>
      <family val="3"/>
      <charset val="136"/>
    </font>
    <font>
      <b/>
      <sz val="10"/>
      <name val="細明體"/>
      <family val="3"/>
      <charset val="136"/>
    </font>
    <font>
      <sz val="10"/>
      <name val="細明體"/>
      <family val="3"/>
      <charset val="136"/>
    </font>
    <font>
      <b/>
      <u/>
      <sz val="10"/>
      <name val="細明體"/>
      <family val="3"/>
      <charset val="136"/>
    </font>
    <font>
      <b/>
      <u/>
      <sz val="10"/>
      <color indexed="8"/>
      <name val="細明體"/>
      <family val="3"/>
      <charset val="136"/>
    </font>
    <font>
      <sz val="12"/>
      <name val="細明體"/>
      <family val="3"/>
      <charset val="136"/>
    </font>
    <font>
      <b/>
      <u/>
      <sz val="13"/>
      <name val="Times New Roman"/>
      <family val="1"/>
    </font>
    <font>
      <u/>
      <sz val="11"/>
      <name val="Times New Roman"/>
      <family val="1"/>
    </font>
    <font>
      <sz val="11"/>
      <name val="Times New Roman"/>
      <family val="1"/>
    </font>
    <font>
      <b/>
      <u/>
      <sz val="13"/>
      <name val="細明體"/>
      <family val="3"/>
      <charset val="136"/>
    </font>
    <font>
      <sz val="9"/>
      <name val="細明體"/>
      <family val="3"/>
      <charset val="136"/>
    </font>
    <font>
      <sz val="14"/>
      <name val="細明體"/>
      <family val="3"/>
      <charset val="136"/>
    </font>
    <font>
      <sz val="11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1" fontId="3" fillId="0" borderId="0" xfId="0" quotePrefix="1" applyNumberFormat="1" applyFont="1" applyAlignment="1">
      <alignment horizontal="left"/>
    </xf>
    <xf numFmtId="1" fontId="3" fillId="0" borderId="0" xfId="0" applyNumberFormat="1" applyFont="1"/>
    <xf numFmtId="0" fontId="4" fillId="0" borderId="0" xfId="0" applyFont="1"/>
    <xf numFmtId="1" fontId="4" fillId="0" borderId="0" xfId="0" quotePrefix="1" applyNumberFormat="1" applyFont="1" applyAlignment="1">
      <alignment horizontal="right"/>
    </xf>
    <xf numFmtId="177" fontId="4" fillId="0" borderId="0" xfId="0" applyNumberFormat="1" applyFont="1" applyAlignment="1">
      <alignment horizontal="right"/>
    </xf>
    <xf numFmtId="177" fontId="3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4" fillId="0" borderId="0" xfId="0" applyFont="1" applyAlignment="1">
      <alignment horizontal="centerContinuous"/>
    </xf>
    <xf numFmtId="177" fontId="4" fillId="0" borderId="0" xfId="0" applyNumberFormat="1" applyFont="1" applyAlignment="1">
      <alignment horizontal="centerContinuous"/>
    </xf>
    <xf numFmtId="177" fontId="3" fillId="0" borderId="0" xfId="0" applyNumberFormat="1" applyFont="1" applyAlignment="1">
      <alignment horizontal="centerContinuous"/>
    </xf>
    <xf numFmtId="0" fontId="3" fillId="0" borderId="0" xfId="0" quotePrefix="1" applyFont="1" applyAlignment="1">
      <alignment horizontal="left"/>
    </xf>
    <xf numFmtId="3" fontId="3" fillId="0" borderId="0" xfId="0" quotePrefix="1" applyNumberFormat="1" applyFont="1" applyAlignment="1">
      <alignment horizontal="right"/>
    </xf>
    <xf numFmtId="3" fontId="0" fillId="0" borderId="0" xfId="0" applyNumberFormat="1"/>
    <xf numFmtId="0" fontId="5" fillId="0" borderId="0" xfId="0" applyFont="1"/>
    <xf numFmtId="177" fontId="3" fillId="0" borderId="0" xfId="0" quotePrefix="1" applyNumberFormat="1" applyFont="1" applyAlignment="1">
      <alignment horizontal="left"/>
    </xf>
    <xf numFmtId="177" fontId="0" fillId="0" borderId="0" xfId="0" applyNumberFormat="1" applyAlignment="1">
      <alignment horizontal="right"/>
    </xf>
    <xf numFmtId="3" fontId="0" fillId="0" borderId="0" xfId="0" quotePrefix="1" applyNumberFormat="1" applyAlignment="1">
      <alignment horizontal="left"/>
    </xf>
    <xf numFmtId="1" fontId="3" fillId="0" borderId="0" xfId="0" applyNumberFormat="1" applyFont="1" applyAlignment="1">
      <alignment horizontal="left"/>
    </xf>
    <xf numFmtId="178" fontId="0" fillId="0" borderId="0" xfId="0" applyNumberFormat="1"/>
    <xf numFmtId="0" fontId="3" fillId="0" borderId="0" xfId="0" applyFont="1" applyAlignment="1">
      <alignment horizontal="left"/>
    </xf>
    <xf numFmtId="0" fontId="7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177" fontId="10" fillId="0" borderId="0" xfId="0" quotePrefix="1" applyNumberFormat="1" applyFont="1" applyAlignment="1">
      <alignment horizontal="left"/>
    </xf>
    <xf numFmtId="0" fontId="11" fillId="0" borderId="0" xfId="0" applyFont="1"/>
    <xf numFmtId="0" fontId="14" fillId="0" borderId="0" xfId="0" quotePrefix="1" applyFont="1" applyAlignment="1">
      <alignment horizontal="centerContinuous"/>
    </xf>
    <xf numFmtId="1" fontId="15" fillId="0" borderId="0" xfId="0" applyNumberFormat="1" applyFont="1"/>
    <xf numFmtId="1" fontId="14" fillId="0" borderId="0" xfId="0" applyNumberFormat="1" applyFont="1"/>
    <xf numFmtId="1" fontId="16" fillId="0" borderId="0" xfId="0" applyNumberFormat="1" applyFont="1"/>
    <xf numFmtId="1" fontId="15" fillId="0" borderId="0" xfId="0" quotePrefix="1" applyNumberFormat="1" applyFont="1" applyAlignment="1">
      <alignment horizontal="left"/>
    </xf>
    <xf numFmtId="1" fontId="14" fillId="0" borderId="0" xfId="0" applyNumberFormat="1" applyFont="1" applyAlignment="1">
      <alignment horizontal="left"/>
    </xf>
    <xf numFmtId="0" fontId="14" fillId="0" borderId="0" xfId="0" quotePrefix="1" applyFont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left"/>
    </xf>
    <xf numFmtId="179" fontId="19" fillId="0" borderId="0" xfId="0" applyNumberFormat="1" applyFont="1" applyAlignment="1" applyProtection="1">
      <alignment horizontal="centerContinuous"/>
    </xf>
    <xf numFmtId="0" fontId="20" fillId="0" borderId="0" xfId="0" applyFont="1" applyAlignment="1">
      <alignment horizontal="centerContinuous"/>
    </xf>
    <xf numFmtId="0" fontId="20" fillId="0" borderId="0" xfId="0" applyFont="1"/>
    <xf numFmtId="0" fontId="20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7" fillId="0" borderId="0" xfId="0" applyFont="1"/>
    <xf numFmtId="0" fontId="13" fillId="0" borderId="0" xfId="0" applyFont="1"/>
    <xf numFmtId="0" fontId="23" fillId="0" borderId="0" xfId="0" applyFont="1" applyAlignment="1">
      <alignment horizontal="left"/>
    </xf>
    <xf numFmtId="3" fontId="24" fillId="0" borderId="0" xfId="0" applyNumberFormat="1" applyFont="1" applyFill="1"/>
    <xf numFmtId="0" fontId="24" fillId="0" borderId="0" xfId="0" applyFont="1" applyFill="1"/>
    <xf numFmtId="0" fontId="20" fillId="0" borderId="0" xfId="0" applyFont="1" applyFill="1"/>
    <xf numFmtId="180" fontId="7" fillId="0" borderId="0" xfId="0" applyNumberFormat="1" applyFont="1" applyBorder="1"/>
    <xf numFmtId="1" fontId="12" fillId="0" borderId="0" xfId="0" applyNumberFormat="1" applyFont="1" applyAlignment="1">
      <alignment horizontal="centerContinuous"/>
    </xf>
    <xf numFmtId="180" fontId="15" fillId="0" borderId="0" xfId="0" applyNumberFormat="1" applyFont="1" applyFill="1" applyAlignment="1">
      <alignment horizontal="right"/>
    </xf>
    <xf numFmtId="3" fontId="20" fillId="0" borderId="0" xfId="0" applyNumberFormat="1" applyFont="1" applyFill="1"/>
    <xf numFmtId="1" fontId="3" fillId="0" borderId="0" xfId="0" quotePrefix="1" applyNumberFormat="1" applyFont="1" applyFill="1" applyAlignment="1">
      <alignment horizontal="left"/>
    </xf>
    <xf numFmtId="177" fontId="0" fillId="0" borderId="0" xfId="0" applyNumberFormat="1" applyFill="1" applyAlignment="1">
      <alignment horizontal="right"/>
    </xf>
    <xf numFmtId="0" fontId="0" fillId="0" borderId="0" xfId="0" applyFill="1"/>
    <xf numFmtId="181" fontId="20" fillId="0" borderId="0" xfId="1" applyNumberFormat="1" applyFont="1" applyFill="1" applyAlignment="1" applyProtection="1">
      <alignment horizontal="right"/>
    </xf>
    <xf numFmtId="3" fontId="0" fillId="0" borderId="0" xfId="0" applyNumberFormat="1" applyFill="1"/>
    <xf numFmtId="178" fontId="0" fillId="0" borderId="0" xfId="0" applyNumberFormat="1" applyFill="1" applyAlignment="1">
      <alignment horizontal="right"/>
    </xf>
    <xf numFmtId="181" fontId="1" fillId="0" borderId="0" xfId="1" applyNumberFormat="1" applyFont="1" applyFill="1" applyAlignment="1" applyProtection="1">
      <alignment horizontal="right"/>
    </xf>
    <xf numFmtId="181" fontId="1" fillId="0" borderId="0" xfId="1" applyNumberFormat="1" applyFont="1" applyAlignment="1" applyProtection="1">
      <alignment horizontal="right"/>
    </xf>
    <xf numFmtId="177" fontId="1" fillId="0" borderId="0" xfId="1" applyNumberFormat="1" applyFont="1" applyFill="1" applyAlignment="1" applyProtection="1">
      <alignment horizontal="right"/>
    </xf>
    <xf numFmtId="177" fontId="1" fillId="0" borderId="0" xfId="1" applyNumberFormat="1" applyFont="1" applyFill="1" applyProtection="1"/>
    <xf numFmtId="177" fontId="1" fillId="0" borderId="0" xfId="1" applyNumberFormat="1" applyFont="1" applyFill="1" applyAlignment="1" applyProtection="1">
      <alignment horizontal="left"/>
    </xf>
    <xf numFmtId="0" fontId="21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25"/>
  <sheetViews>
    <sheetView tabSelected="1" topLeftCell="A10" zoomScale="80" workbookViewId="0">
      <selection activeCell="C7" sqref="C7"/>
    </sheetView>
  </sheetViews>
  <sheetFormatPr defaultRowHeight="15.85" x14ac:dyDescent="0.25"/>
  <cols>
    <col min="1" max="1" width="5" customWidth="1"/>
    <col min="2" max="2" width="25.21875" customWidth="1"/>
    <col min="3" max="4" width="13.6640625" customWidth="1"/>
    <col min="5" max="5" width="1.6640625" customWidth="1"/>
    <col min="6" max="6" width="6.44140625" customWidth="1"/>
    <col min="7" max="7" width="1.6640625" customWidth="1"/>
    <col min="8" max="8" width="13.6640625" customWidth="1"/>
    <col min="9" max="9" width="1.6640625" customWidth="1"/>
    <col min="10" max="10" width="6.77734375" customWidth="1"/>
    <col min="11" max="11" width="1.6640625" customWidth="1"/>
    <col min="12" max="12" width="13.6640625" customWidth="1"/>
    <col min="13" max="13" width="1.6640625" customWidth="1"/>
    <col min="14" max="14" width="6.21875" customWidth="1"/>
    <col min="15" max="15" width="1.77734375" customWidth="1"/>
    <col min="17" max="17" width="11.88671875" bestFit="1" customWidth="1"/>
  </cols>
  <sheetData>
    <row r="1" spans="2:17" ht="23.95" customHeight="1" x14ac:dyDescent="0.3">
      <c r="B1" s="52" t="str">
        <f>"附表1.1："&amp;TEXT(C4,"yyyy年m月")&amp;"香港貨幣統計數字"</f>
        <v>附表1.1：2017年11月香港貨幣統計數字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7" ht="20.2" customHeight="1" x14ac:dyDescent="0.25">
      <c r="B2" s="28" t="s">
        <v>15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7" x14ac:dyDescent="0.25">
      <c r="B3" s="4" t="s">
        <v>2</v>
      </c>
      <c r="C3" s="4"/>
      <c r="D3" s="31" t="s">
        <v>16</v>
      </c>
      <c r="E3" s="2"/>
      <c r="F3" s="3"/>
      <c r="G3" s="3"/>
      <c r="H3" s="3"/>
      <c r="I3" s="3"/>
      <c r="J3" s="3"/>
      <c r="K3" s="3"/>
      <c r="L3" s="3"/>
      <c r="M3" s="3"/>
      <c r="N3" s="3"/>
    </row>
    <row r="4" spans="2:17" x14ac:dyDescent="0.25">
      <c r="B4" s="7"/>
      <c r="C4" s="51">
        <v>43040</v>
      </c>
      <c r="D4" s="27" t="str">
        <f>"( 與"&amp;TEXT(C4,"yyyy年m月")&amp;"比較之變動百分率 )"</f>
        <v>( 與2017年11月比較之變動百分率 )</v>
      </c>
      <c r="E4" s="14"/>
      <c r="F4" s="15"/>
      <c r="G4" s="15"/>
      <c r="H4" s="14"/>
      <c r="I4" s="14"/>
      <c r="J4" s="15"/>
      <c r="K4" s="15"/>
      <c r="L4" s="14"/>
      <c r="M4" s="14"/>
      <c r="N4" s="16"/>
      <c r="Q4" s="51"/>
    </row>
    <row r="5" spans="2:17" x14ac:dyDescent="0.25">
      <c r="B5" s="32" t="s">
        <v>12</v>
      </c>
      <c r="C5" s="11"/>
      <c r="D5" s="51">
        <f>C4-25</f>
        <v>43015</v>
      </c>
      <c r="E5" s="8"/>
      <c r="F5" s="9"/>
      <c r="G5" s="9"/>
      <c r="H5" s="51">
        <f>C4-89</f>
        <v>42951</v>
      </c>
      <c r="I5" s="8"/>
      <c r="J5" s="21"/>
      <c r="K5" s="21"/>
      <c r="L5" s="51">
        <f>C4-365</f>
        <v>42675</v>
      </c>
      <c r="M5" s="8"/>
      <c r="N5" s="10"/>
    </row>
    <row r="6" spans="2:17" ht="13" customHeight="1" x14ac:dyDescent="0.25">
      <c r="B6" s="6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2:17" ht="13" customHeight="1" x14ac:dyDescent="0.25">
      <c r="B7" s="6" t="s">
        <v>17</v>
      </c>
      <c r="C7" s="19">
        <v>1616878.3030000001</v>
      </c>
      <c r="D7" s="19">
        <v>2156977.943</v>
      </c>
      <c r="E7" s="23" t="s">
        <v>0</v>
      </c>
      <c r="F7" s="25">
        <f>(C7/D7-1)*100</f>
        <v>-25.039645943194511</v>
      </c>
      <c r="G7" s="22" t="s">
        <v>1</v>
      </c>
      <c r="H7" s="19">
        <v>1550258.5619999999</v>
      </c>
      <c r="I7" s="19" t="s">
        <v>0</v>
      </c>
      <c r="J7" s="25">
        <f>($C7/H7-1)*100</f>
        <v>4.2973309506546764</v>
      </c>
      <c r="K7" s="22" t="s">
        <v>1</v>
      </c>
      <c r="L7" s="19">
        <v>1423709.3019999999</v>
      </c>
      <c r="M7" s="19" t="s">
        <v>0</v>
      </c>
      <c r="N7" s="25">
        <f>($C7/L7-1)*100</f>
        <v>13.56800863270613</v>
      </c>
      <c r="O7" s="22" t="s">
        <v>1</v>
      </c>
    </row>
    <row r="8" spans="2:17" ht="13" customHeight="1" x14ac:dyDescent="0.25">
      <c r="B8" s="5" t="s">
        <v>18</v>
      </c>
      <c r="C8" s="19">
        <v>841597.70900000003</v>
      </c>
      <c r="D8" s="19">
        <v>840278.946</v>
      </c>
      <c r="E8" s="19" t="s">
        <v>0</v>
      </c>
      <c r="F8" s="25">
        <f t="shared" ref="F8:F18" si="0">(C8/D8-1)*100</f>
        <v>0.15694347767223338</v>
      </c>
      <c r="G8" s="22" t="s">
        <v>1</v>
      </c>
      <c r="H8" s="19">
        <v>783148.48499999999</v>
      </c>
      <c r="I8" s="19" t="s">
        <v>0</v>
      </c>
      <c r="J8" s="25">
        <f t="shared" ref="J8:J18" si="1">($C8/H8-1)*100</f>
        <v>7.463364243116688</v>
      </c>
      <c r="K8" s="22" t="s">
        <v>1</v>
      </c>
      <c r="L8" s="19">
        <v>837516.05200000003</v>
      </c>
      <c r="M8" s="19" t="s">
        <v>0</v>
      </c>
      <c r="N8" s="25">
        <f t="shared" ref="N8:N18" si="2">($C8/L8-1)*100</f>
        <v>0.48735268897270867</v>
      </c>
      <c r="O8" s="22" t="s">
        <v>1</v>
      </c>
    </row>
    <row r="9" spans="2:17" ht="13" customHeight="1" x14ac:dyDescent="0.25">
      <c r="B9" s="5" t="s">
        <v>19</v>
      </c>
      <c r="C9" s="19">
        <v>2458476.0120000001</v>
      </c>
      <c r="D9" s="19">
        <v>2997256.889</v>
      </c>
      <c r="E9" s="19" t="s">
        <v>0</v>
      </c>
      <c r="F9" s="25">
        <f t="shared" si="0"/>
        <v>-17.9757991040854</v>
      </c>
      <c r="G9" s="22" t="s">
        <v>1</v>
      </c>
      <c r="H9" s="19">
        <v>2333407.0469999998</v>
      </c>
      <c r="I9" s="19" t="s">
        <v>0</v>
      </c>
      <c r="J9" s="25">
        <f t="shared" si="1"/>
        <v>5.3599291714147457</v>
      </c>
      <c r="K9" s="22" t="s">
        <v>1</v>
      </c>
      <c r="L9" s="19">
        <v>2261225.3539999998</v>
      </c>
      <c r="M9" s="19" t="s">
        <v>0</v>
      </c>
      <c r="N9" s="25">
        <f t="shared" si="2"/>
        <v>8.7231755849134238</v>
      </c>
      <c r="O9" s="22" t="s">
        <v>1</v>
      </c>
    </row>
    <row r="10" spans="2:17" ht="13" customHeight="1" x14ac:dyDescent="0.25">
      <c r="B10" s="6" t="s">
        <v>20</v>
      </c>
      <c r="C10" s="19">
        <v>6996013.3470000001</v>
      </c>
      <c r="D10" s="19">
        <v>7434076.7079999996</v>
      </c>
      <c r="E10" s="19" t="s">
        <v>0</v>
      </c>
      <c r="F10" s="25">
        <f t="shared" si="0"/>
        <v>-5.8926397750051258</v>
      </c>
      <c r="G10" s="22" t="s">
        <v>1</v>
      </c>
      <c r="H10" s="19">
        <v>6917932.6289999997</v>
      </c>
      <c r="I10" s="19" t="s">
        <v>0</v>
      </c>
      <c r="J10" s="25">
        <f t="shared" si="1"/>
        <v>1.1286712691113143</v>
      </c>
      <c r="K10" s="22" t="s">
        <v>1</v>
      </c>
      <c r="L10" s="19">
        <v>6265637.8779999996</v>
      </c>
      <c r="M10" s="19" t="s">
        <v>0</v>
      </c>
      <c r="N10" s="25">
        <f t="shared" si="2"/>
        <v>11.656841381856831</v>
      </c>
      <c r="O10" s="22" t="s">
        <v>1</v>
      </c>
    </row>
    <row r="11" spans="2:17" ht="13" customHeight="1" x14ac:dyDescent="0.25">
      <c r="B11" s="5" t="s">
        <v>21</v>
      </c>
      <c r="C11" s="19">
        <v>6671130.6710000001</v>
      </c>
      <c r="D11" s="19">
        <v>6517458.1160000004</v>
      </c>
      <c r="E11" s="19" t="s">
        <v>0</v>
      </c>
      <c r="F11" s="25">
        <f t="shared" si="0"/>
        <v>2.3578602618518074</v>
      </c>
      <c r="G11" s="22" t="s">
        <v>1</v>
      </c>
      <c r="H11" s="19">
        <v>6518493.7640000004</v>
      </c>
      <c r="I11" s="19" t="s">
        <v>0</v>
      </c>
      <c r="J11" s="25">
        <f t="shared" si="1"/>
        <v>2.3415978065818743</v>
      </c>
      <c r="K11" s="22" t="s">
        <v>1</v>
      </c>
      <c r="L11" s="19">
        <v>6259342.4639999997</v>
      </c>
      <c r="M11" s="19" t="s">
        <v>0</v>
      </c>
      <c r="N11" s="25">
        <f t="shared" si="2"/>
        <v>6.5787773934460336</v>
      </c>
      <c r="O11" s="22" t="s">
        <v>1</v>
      </c>
    </row>
    <row r="12" spans="2:17" ht="13" customHeight="1" x14ac:dyDescent="0.25">
      <c r="B12" s="5" t="s">
        <v>19</v>
      </c>
      <c r="C12" s="19">
        <v>13667144.017999999</v>
      </c>
      <c r="D12" s="19">
        <v>13951534.823999999</v>
      </c>
      <c r="E12" s="19" t="s">
        <v>0</v>
      </c>
      <c r="F12" s="25">
        <f t="shared" si="0"/>
        <v>-2.0384194971207026</v>
      </c>
      <c r="G12" s="22" t="s">
        <v>1</v>
      </c>
      <c r="H12" s="19">
        <v>13436426.392999999</v>
      </c>
      <c r="I12" s="19" t="s">
        <v>0</v>
      </c>
      <c r="J12" s="25">
        <f t="shared" si="1"/>
        <v>1.7171055625340825</v>
      </c>
      <c r="K12" s="22" t="s">
        <v>1</v>
      </c>
      <c r="L12" s="19">
        <v>12524980.342</v>
      </c>
      <c r="M12" s="19" t="s">
        <v>0</v>
      </c>
      <c r="N12" s="25">
        <f t="shared" si="2"/>
        <v>9.1190855778829683</v>
      </c>
      <c r="O12" s="22" t="s">
        <v>1</v>
      </c>
    </row>
    <row r="13" spans="2:17" ht="13" customHeight="1" x14ac:dyDescent="0.25">
      <c r="B13" s="6" t="s">
        <v>22</v>
      </c>
      <c r="C13" s="19">
        <v>7010586.8710000003</v>
      </c>
      <c r="D13" s="19">
        <v>7448644.2340000002</v>
      </c>
      <c r="E13" s="19" t="s">
        <v>0</v>
      </c>
      <c r="F13" s="25">
        <f t="shared" si="0"/>
        <v>-5.8810348465892393</v>
      </c>
      <c r="G13" s="22" t="s">
        <v>1</v>
      </c>
      <c r="H13" s="19">
        <v>6931862.0060000001</v>
      </c>
      <c r="I13" s="19" t="s">
        <v>0</v>
      </c>
      <c r="J13" s="25">
        <f t="shared" si="1"/>
        <v>1.1356957904219422</v>
      </c>
      <c r="K13" s="22" t="s">
        <v>1</v>
      </c>
      <c r="L13" s="19">
        <v>6279628.4519999996</v>
      </c>
      <c r="M13" s="19" t="s">
        <v>0</v>
      </c>
      <c r="N13" s="25">
        <f t="shared" si="2"/>
        <v>11.640153945209896</v>
      </c>
      <c r="O13" s="22" t="s">
        <v>1</v>
      </c>
    </row>
    <row r="14" spans="2:17" ht="13" customHeight="1" x14ac:dyDescent="0.25">
      <c r="B14" s="5" t="s">
        <v>21</v>
      </c>
      <c r="C14" s="19">
        <v>6710382.4210000001</v>
      </c>
      <c r="D14" s="19">
        <v>6554419.3039999995</v>
      </c>
      <c r="E14" s="19" t="s">
        <v>0</v>
      </c>
      <c r="F14" s="25">
        <f t="shared" si="0"/>
        <v>2.3795108272188115</v>
      </c>
      <c r="G14" s="22" t="s">
        <v>1</v>
      </c>
      <c r="H14" s="19">
        <v>6551954.0889999997</v>
      </c>
      <c r="I14" s="19" t="s">
        <v>0</v>
      </c>
      <c r="J14" s="25">
        <f t="shared" si="1"/>
        <v>2.4180317787327654</v>
      </c>
      <c r="K14" s="22" t="s">
        <v>1</v>
      </c>
      <c r="L14" s="19">
        <v>6288295.1529999999</v>
      </c>
      <c r="M14" s="19" t="s">
        <v>0</v>
      </c>
      <c r="N14" s="25">
        <f t="shared" si="2"/>
        <v>6.7122687108386092</v>
      </c>
      <c r="O14" s="22" t="s">
        <v>1</v>
      </c>
    </row>
    <row r="15" spans="2:17" ht="13" customHeight="1" x14ac:dyDescent="0.25">
      <c r="B15" s="5" t="s">
        <v>47</v>
      </c>
      <c r="C15" s="19">
        <v>13720969.291999999</v>
      </c>
      <c r="D15" s="19">
        <v>14003063.538000001</v>
      </c>
      <c r="E15" s="19" t="s">
        <v>0</v>
      </c>
      <c r="F15" s="25">
        <f t="shared" si="0"/>
        <v>-2.014518074809013</v>
      </c>
      <c r="G15" s="22" t="s">
        <v>1</v>
      </c>
      <c r="H15" s="19">
        <v>13483816.095000001</v>
      </c>
      <c r="I15" s="19" t="s">
        <v>0</v>
      </c>
      <c r="J15" s="25">
        <f t="shared" si="1"/>
        <v>1.7587988098409335</v>
      </c>
      <c r="K15" s="22" t="s">
        <v>1</v>
      </c>
      <c r="L15" s="19">
        <v>12567923.605</v>
      </c>
      <c r="M15" s="19" t="s">
        <v>0</v>
      </c>
      <c r="N15" s="25">
        <f t="shared" si="2"/>
        <v>9.1745122204695218</v>
      </c>
      <c r="O15" s="22" t="s">
        <v>1</v>
      </c>
    </row>
    <row r="16" spans="2:17" ht="13" customHeight="1" x14ac:dyDescent="0.25">
      <c r="B16" s="6"/>
      <c r="C16" s="19"/>
      <c r="D16" s="19"/>
      <c r="E16" s="19"/>
      <c r="F16" s="25"/>
      <c r="G16" s="22"/>
      <c r="H16" s="19"/>
      <c r="I16" s="19"/>
      <c r="J16" s="25"/>
      <c r="K16" s="22"/>
      <c r="L16" s="19"/>
      <c r="M16" s="19"/>
      <c r="N16" s="25"/>
      <c r="O16" s="22"/>
    </row>
    <row r="17" spans="2:16" ht="13" customHeight="1" x14ac:dyDescent="0.25">
      <c r="B17" s="33" t="s">
        <v>50</v>
      </c>
      <c r="C17" s="19">
        <v>450219</v>
      </c>
      <c r="D17" s="19">
        <v>449079</v>
      </c>
      <c r="E17" s="19" t="s">
        <v>0</v>
      </c>
      <c r="F17" s="25">
        <f t="shared" si="0"/>
        <v>0.25385288557246977</v>
      </c>
      <c r="G17" s="22" t="s">
        <v>1</v>
      </c>
      <c r="H17" s="19">
        <v>441071</v>
      </c>
      <c r="I17" s="19" t="s">
        <v>0</v>
      </c>
      <c r="J17" s="25">
        <f t="shared" si="1"/>
        <v>2.0740425010939312</v>
      </c>
      <c r="K17" s="22" t="s">
        <v>1</v>
      </c>
      <c r="L17" s="19">
        <v>398866</v>
      </c>
      <c r="M17" s="19" t="s">
        <v>0</v>
      </c>
      <c r="N17" s="25">
        <f t="shared" si="2"/>
        <v>12.874749916011897</v>
      </c>
      <c r="O17" s="22" t="s">
        <v>1</v>
      </c>
    </row>
    <row r="18" spans="2:16" ht="13" customHeight="1" x14ac:dyDescent="0.25">
      <c r="B18" s="6" t="s">
        <v>23</v>
      </c>
      <c r="C18" s="19">
        <v>430380.07799999998</v>
      </c>
      <c r="D18" s="19">
        <v>427913.196</v>
      </c>
      <c r="E18" s="19" t="s">
        <v>0</v>
      </c>
      <c r="F18" s="25">
        <f t="shared" si="0"/>
        <v>0.57649121902751954</v>
      </c>
      <c r="G18" s="22" t="s">
        <v>1</v>
      </c>
      <c r="H18" s="19">
        <v>421209.33600000001</v>
      </c>
      <c r="I18" s="19" t="s">
        <v>0</v>
      </c>
      <c r="J18" s="25">
        <f t="shared" si="1"/>
        <v>2.1772409147170491</v>
      </c>
      <c r="K18" s="22" t="s">
        <v>1</v>
      </c>
      <c r="L18" s="19">
        <v>379484.76400000002</v>
      </c>
      <c r="M18" s="19" t="s">
        <v>0</v>
      </c>
      <c r="N18" s="25">
        <f t="shared" si="2"/>
        <v>13.411688380722442</v>
      </c>
      <c r="O18" s="22" t="s">
        <v>1</v>
      </c>
    </row>
    <row r="19" spans="2:16" ht="13" customHeight="1" x14ac:dyDescent="0.25">
      <c r="B19" s="6"/>
      <c r="C19" s="19"/>
      <c r="D19" s="19"/>
      <c r="E19" s="19"/>
      <c r="F19" s="25"/>
      <c r="G19" s="22"/>
      <c r="H19" s="19"/>
      <c r="I19" s="19"/>
      <c r="J19" s="25"/>
      <c r="K19" s="22"/>
      <c r="L19" s="19"/>
      <c r="M19" s="19"/>
      <c r="N19" s="25"/>
      <c r="O19" s="22"/>
    </row>
    <row r="20" spans="2:16" ht="13" customHeight="1" x14ac:dyDescent="0.25">
      <c r="B20" s="34" t="s">
        <v>24</v>
      </c>
      <c r="C20" s="19"/>
      <c r="D20" s="19"/>
      <c r="E20" s="19"/>
      <c r="F20" s="29"/>
      <c r="G20" s="22"/>
      <c r="H20" s="19"/>
      <c r="I20" s="19"/>
      <c r="J20" s="25"/>
      <c r="K20" s="22"/>
      <c r="L20" s="19"/>
      <c r="M20" s="19"/>
      <c r="N20" s="25"/>
      <c r="O20" s="22"/>
    </row>
    <row r="21" spans="2:16" ht="13" customHeight="1" x14ac:dyDescent="0.25">
      <c r="B21" s="33" t="s">
        <v>25</v>
      </c>
      <c r="C21" s="62">
        <v>1611416.861</v>
      </c>
      <c r="D21" s="61">
        <v>1641819.75</v>
      </c>
      <c r="E21" s="63" t="s">
        <v>0</v>
      </c>
      <c r="F21" s="64">
        <f>C21/D21*100-100</f>
        <v>-1.8517799533109525</v>
      </c>
      <c r="G21" s="65" t="s">
        <v>1</v>
      </c>
      <c r="H21" s="62">
        <v>1542753.6459999999</v>
      </c>
      <c r="I21" s="63" t="s">
        <v>0</v>
      </c>
      <c r="J21" s="64">
        <f>C21/H21*100-100</f>
        <v>4.4506921230118621</v>
      </c>
      <c r="K21" s="65" t="s">
        <v>1</v>
      </c>
      <c r="L21" s="61">
        <v>1418393.9310000001</v>
      </c>
      <c r="M21" s="63" t="s">
        <v>0</v>
      </c>
      <c r="N21" s="64">
        <f>C21/L21*100-100</f>
        <v>13.608555830742603</v>
      </c>
      <c r="O21" s="65" t="s">
        <v>1</v>
      </c>
      <c r="P21" s="30"/>
    </row>
    <row r="22" spans="2:16" ht="13" customHeight="1" x14ac:dyDescent="0.25">
      <c r="B22" s="6" t="s">
        <v>23</v>
      </c>
      <c r="C22" s="62">
        <v>437814.44699999999</v>
      </c>
      <c r="D22" s="61">
        <v>433542.06400000001</v>
      </c>
      <c r="E22" s="63" t="s">
        <v>0</v>
      </c>
      <c r="F22" s="64">
        <f>C22/D22*100-100</f>
        <v>0.98545985609368358</v>
      </c>
      <c r="G22" s="65" t="s">
        <v>1</v>
      </c>
      <c r="H22" s="62">
        <v>426278.22499999998</v>
      </c>
      <c r="I22" s="63" t="s">
        <v>0</v>
      </c>
      <c r="J22" s="64">
        <f>C22/H22*100-100</f>
        <v>2.706265843159116</v>
      </c>
      <c r="K22" s="65" t="s">
        <v>1</v>
      </c>
      <c r="L22" s="61">
        <v>386012.18099999998</v>
      </c>
      <c r="M22" s="63" t="s">
        <v>0</v>
      </c>
      <c r="N22" s="64">
        <f>C22/L22*100-100</f>
        <v>13.419852675581765</v>
      </c>
      <c r="O22" s="65" t="s">
        <v>1</v>
      </c>
      <c r="P22" s="30"/>
    </row>
    <row r="23" spans="2:16" ht="13" customHeight="1" x14ac:dyDescent="0.25">
      <c r="B23" s="6" t="s">
        <v>26</v>
      </c>
      <c r="C23" s="62">
        <v>1173602.4140000001</v>
      </c>
      <c r="D23" s="61">
        <v>1208277.6850000001</v>
      </c>
      <c r="E23" s="63" t="s">
        <v>0</v>
      </c>
      <c r="F23" s="64">
        <f>C23/D23*100-100</f>
        <v>-2.8698097656251917</v>
      </c>
      <c r="G23" s="65" t="s">
        <v>1</v>
      </c>
      <c r="H23" s="62">
        <v>1116475.4210000001</v>
      </c>
      <c r="I23" s="63" t="s">
        <v>0</v>
      </c>
      <c r="J23" s="64">
        <f>C23/H23*100-100</f>
        <v>5.1167264344102392</v>
      </c>
      <c r="K23" s="65" t="s">
        <v>1</v>
      </c>
      <c r="L23" s="61">
        <v>1032381.75</v>
      </c>
      <c r="M23" s="63" t="s">
        <v>0</v>
      </c>
      <c r="N23" s="64">
        <f>C23/L23*100-100</f>
        <v>13.67911278943086</v>
      </c>
      <c r="O23" s="65" t="s">
        <v>1</v>
      </c>
      <c r="P23" s="30"/>
    </row>
    <row r="24" spans="2:16" ht="13" customHeight="1" x14ac:dyDescent="0.25">
      <c r="B24" s="6"/>
      <c r="C24" s="19"/>
      <c r="D24" s="19"/>
      <c r="E24" s="19"/>
      <c r="F24" s="25"/>
      <c r="G24" s="22"/>
      <c r="H24" s="19"/>
      <c r="I24" s="19"/>
      <c r="J24" s="25"/>
      <c r="K24" s="22"/>
      <c r="L24" s="19"/>
      <c r="M24" s="19"/>
      <c r="N24" s="25"/>
      <c r="O24" s="22"/>
    </row>
    <row r="25" spans="2:16" ht="13" customHeight="1" x14ac:dyDescent="0.25">
      <c r="B25" s="32" t="s">
        <v>27</v>
      </c>
      <c r="C25" s="19"/>
      <c r="D25" s="19"/>
      <c r="E25" s="19"/>
      <c r="F25" s="25"/>
      <c r="G25" s="22"/>
      <c r="H25" s="19"/>
      <c r="I25" s="19"/>
      <c r="J25" s="25"/>
      <c r="K25" s="22"/>
      <c r="L25" s="19"/>
      <c r="M25" s="19"/>
      <c r="N25" s="25"/>
      <c r="O25" s="22"/>
    </row>
    <row r="26" spans="2:16" ht="13" customHeight="1" x14ac:dyDescent="0.25">
      <c r="B26" s="6"/>
      <c r="C26" s="19"/>
      <c r="D26" s="19"/>
      <c r="E26" s="19"/>
      <c r="F26" s="25"/>
      <c r="G26" s="22"/>
      <c r="H26" s="19"/>
      <c r="I26" s="19"/>
      <c r="J26" s="25"/>
      <c r="K26" s="22"/>
      <c r="L26" s="19"/>
      <c r="M26" s="19"/>
      <c r="N26" s="25"/>
      <c r="O26" s="22"/>
    </row>
    <row r="27" spans="2:16" ht="13" customHeight="1" x14ac:dyDescent="0.25">
      <c r="B27" s="33" t="s">
        <v>49</v>
      </c>
      <c r="C27" s="19">
        <v>2028095.9339999999</v>
      </c>
      <c r="D27" s="19">
        <v>2569343.693</v>
      </c>
      <c r="E27" s="19" t="s">
        <v>0</v>
      </c>
      <c r="F27" s="25">
        <f t="shared" ref="F27:F40" si="3">(C27/D27-1)*100</f>
        <v>-21.06560365880954</v>
      </c>
      <c r="G27" s="22" t="s">
        <v>1</v>
      </c>
      <c r="H27" s="19">
        <v>1912197.7109999999</v>
      </c>
      <c r="I27" s="19" t="s">
        <v>0</v>
      </c>
      <c r="J27" s="25">
        <f t="shared" ref="J27:J40" si="4">($C27/H27-1)*100</f>
        <v>6.0609958025412469</v>
      </c>
      <c r="K27" s="22" t="s">
        <v>1</v>
      </c>
      <c r="L27" s="19">
        <v>1881740.59</v>
      </c>
      <c r="M27" s="19" t="s">
        <v>0</v>
      </c>
      <c r="N27" s="25">
        <f t="shared" ref="N27:N40" si="5">($C27/L27-1)*100</f>
        <v>7.7776578120154038</v>
      </c>
      <c r="O27" s="22" t="s">
        <v>1</v>
      </c>
    </row>
    <row r="28" spans="2:16" ht="13" customHeight="1" x14ac:dyDescent="0.25">
      <c r="B28" s="33" t="s">
        <v>4</v>
      </c>
      <c r="C28" s="19">
        <v>5366079.6050000004</v>
      </c>
      <c r="D28" s="19">
        <v>5186337.835</v>
      </c>
      <c r="E28" s="19" t="s">
        <v>0</v>
      </c>
      <c r="F28" s="25">
        <f t="shared" si="3"/>
        <v>3.4656780124698638</v>
      </c>
      <c r="G28" s="22" t="s">
        <v>1</v>
      </c>
      <c r="H28" s="19">
        <v>5270775.716</v>
      </c>
      <c r="I28" s="19" t="s">
        <v>0</v>
      </c>
      <c r="J28" s="25">
        <f t="shared" si="4"/>
        <v>1.8081567901038875</v>
      </c>
      <c r="K28" s="22" t="s">
        <v>1</v>
      </c>
      <c r="L28" s="19">
        <v>5069162.4060000004</v>
      </c>
      <c r="M28" s="19" t="s">
        <v>0</v>
      </c>
      <c r="N28" s="25">
        <f t="shared" si="5"/>
        <v>5.8573226742264284</v>
      </c>
      <c r="O28" s="22" t="s">
        <v>1</v>
      </c>
    </row>
    <row r="29" spans="2:16" ht="13" customHeight="1" x14ac:dyDescent="0.25">
      <c r="B29" s="33" t="s">
        <v>5</v>
      </c>
      <c r="C29" s="19">
        <v>5290141.9460000005</v>
      </c>
      <c r="D29" s="19">
        <v>5219534.7529999996</v>
      </c>
      <c r="E29" s="19" t="s">
        <v>0</v>
      </c>
      <c r="F29" s="25">
        <f t="shared" si="3"/>
        <v>1.3527487858840059</v>
      </c>
      <c r="G29" s="22" t="s">
        <v>1</v>
      </c>
      <c r="H29" s="19">
        <v>5300017.5209999997</v>
      </c>
      <c r="I29" s="19" t="s">
        <v>0</v>
      </c>
      <c r="J29" s="25">
        <f t="shared" si="4"/>
        <v>-0.18633098779144985</v>
      </c>
      <c r="K29" s="22" t="s">
        <v>1</v>
      </c>
      <c r="L29" s="19">
        <v>4816037.2220000001</v>
      </c>
      <c r="M29" s="19" t="s">
        <v>0</v>
      </c>
      <c r="N29" s="25">
        <f t="shared" si="5"/>
        <v>9.8442911079311468</v>
      </c>
      <c r="O29" s="22" t="s">
        <v>1</v>
      </c>
    </row>
    <row r="30" spans="2:16" ht="13" customHeight="1" x14ac:dyDescent="0.25">
      <c r="B30" s="24" t="s">
        <v>52</v>
      </c>
      <c r="C30" s="19">
        <v>5242386.6129999999</v>
      </c>
      <c r="D30" s="19">
        <v>5174073.43</v>
      </c>
      <c r="E30" s="19" t="s">
        <v>0</v>
      </c>
      <c r="F30" s="25">
        <f t="shared" si="3"/>
        <v>1.3202979030778828</v>
      </c>
      <c r="G30" s="22" t="s">
        <v>1</v>
      </c>
      <c r="H30" s="19">
        <v>5258781.3870000001</v>
      </c>
      <c r="I30" s="19" t="s">
        <v>0</v>
      </c>
      <c r="J30" s="25">
        <f t="shared" si="4"/>
        <v>-0.31175994576478905</v>
      </c>
      <c r="K30" s="22" t="s">
        <v>1</v>
      </c>
      <c r="L30" s="19">
        <v>4778657.3810000001</v>
      </c>
      <c r="M30" s="19" t="s">
        <v>0</v>
      </c>
      <c r="N30" s="25">
        <f t="shared" si="5"/>
        <v>9.7041741022026997</v>
      </c>
      <c r="O30" s="22" t="s">
        <v>1</v>
      </c>
    </row>
    <row r="31" spans="2:16" ht="13" customHeight="1" x14ac:dyDescent="0.25">
      <c r="B31" s="6" t="s">
        <v>28</v>
      </c>
      <c r="C31" s="19">
        <v>42004.428</v>
      </c>
      <c r="D31" s="19">
        <v>39672.781999999999</v>
      </c>
      <c r="E31" s="19" t="s">
        <v>0</v>
      </c>
      <c r="F31" s="25">
        <f t="shared" si="3"/>
        <v>5.8771930841653663</v>
      </c>
      <c r="G31" s="22" t="s">
        <v>1</v>
      </c>
      <c r="H31" s="19">
        <v>35381.137999999999</v>
      </c>
      <c r="I31" s="19" t="s">
        <v>0</v>
      </c>
      <c r="J31" s="25">
        <f t="shared" si="4"/>
        <v>18.719833149515996</v>
      </c>
      <c r="K31" s="22" t="s">
        <v>1</v>
      </c>
      <c r="L31" s="19">
        <v>31796.899000000001</v>
      </c>
      <c r="M31" s="19" t="s">
        <v>0</v>
      </c>
      <c r="N31" s="25">
        <f t="shared" si="5"/>
        <v>32.102278275626816</v>
      </c>
      <c r="O31" s="22" t="s">
        <v>1</v>
      </c>
    </row>
    <row r="32" spans="2:16" ht="13" customHeight="1" x14ac:dyDescent="0.25">
      <c r="B32" s="6" t="s">
        <v>29</v>
      </c>
      <c r="C32" s="19">
        <v>5750.9049999999997</v>
      </c>
      <c r="D32" s="19">
        <v>5788.5410000000002</v>
      </c>
      <c r="E32" s="19" t="s">
        <v>0</v>
      </c>
      <c r="F32" s="25">
        <f t="shared" si="3"/>
        <v>-0.65018110781284166</v>
      </c>
      <c r="G32" s="22" t="s">
        <v>1</v>
      </c>
      <c r="H32" s="19">
        <v>5854.9960000000001</v>
      </c>
      <c r="I32" s="19" t="s">
        <v>0</v>
      </c>
      <c r="J32" s="25">
        <f t="shared" si="4"/>
        <v>-1.7778150488915845</v>
      </c>
      <c r="K32" s="22" t="s">
        <v>1</v>
      </c>
      <c r="L32" s="19">
        <v>5582.942</v>
      </c>
      <c r="M32" s="19" t="s">
        <v>0</v>
      </c>
      <c r="N32" s="25">
        <f t="shared" si="5"/>
        <v>3.0085034019697865</v>
      </c>
      <c r="O32" s="22" t="s">
        <v>1</v>
      </c>
    </row>
    <row r="33" spans="2:15" ht="13" customHeight="1" x14ac:dyDescent="0.25">
      <c r="B33" s="33" t="s">
        <v>30</v>
      </c>
      <c r="C33" s="19">
        <v>6484864.1440000003</v>
      </c>
      <c r="D33" s="19">
        <v>6929025.1260000002</v>
      </c>
      <c r="E33" s="19" t="s">
        <v>0</v>
      </c>
      <c r="F33" s="25">
        <f t="shared" si="3"/>
        <v>-6.4101511240500564</v>
      </c>
      <c r="G33" s="22" t="s">
        <v>1</v>
      </c>
      <c r="H33" s="19">
        <v>6416867.1890000002</v>
      </c>
      <c r="I33" s="19" t="s">
        <v>0</v>
      </c>
      <c r="J33" s="25">
        <f t="shared" si="4"/>
        <v>1.0596596905817712</v>
      </c>
      <c r="K33" s="22" t="s">
        <v>1</v>
      </c>
      <c r="L33" s="19">
        <v>5808146.341</v>
      </c>
      <c r="M33" s="19" t="s">
        <v>0</v>
      </c>
      <c r="N33" s="25">
        <f t="shared" si="5"/>
        <v>11.651183755874307</v>
      </c>
      <c r="O33" s="22" t="s">
        <v>1</v>
      </c>
    </row>
    <row r="34" spans="2:15" ht="13" customHeight="1" x14ac:dyDescent="0.25">
      <c r="B34" s="5" t="s">
        <v>31</v>
      </c>
      <c r="C34" s="19">
        <v>1186498.2250000001</v>
      </c>
      <c r="D34" s="19">
        <v>1729064.747</v>
      </c>
      <c r="E34" s="19" t="s">
        <v>0</v>
      </c>
      <c r="F34" s="25">
        <f t="shared" si="3"/>
        <v>-31.379190567697112</v>
      </c>
      <c r="G34" s="22" t="s">
        <v>1</v>
      </c>
      <c r="H34" s="19">
        <v>1129049.226</v>
      </c>
      <c r="I34" s="19" t="s">
        <v>0</v>
      </c>
      <c r="J34" s="25">
        <f t="shared" si="4"/>
        <v>5.0882634412257266</v>
      </c>
      <c r="K34" s="22" t="s">
        <v>1</v>
      </c>
      <c r="L34" s="19">
        <v>1044224.5379999999</v>
      </c>
      <c r="M34" s="19" t="s">
        <v>0</v>
      </c>
      <c r="N34" s="25">
        <f t="shared" si="5"/>
        <v>13.624817443238445</v>
      </c>
      <c r="O34" s="22" t="s">
        <v>1</v>
      </c>
    </row>
    <row r="35" spans="2:15" ht="13" customHeight="1" x14ac:dyDescent="0.25">
      <c r="B35" s="5" t="s">
        <v>32</v>
      </c>
      <c r="C35" s="19">
        <v>3089183.6370000001</v>
      </c>
      <c r="D35" s="19">
        <v>2987085.139</v>
      </c>
      <c r="E35" s="19" t="s">
        <v>0</v>
      </c>
      <c r="F35" s="25">
        <f t="shared" si="3"/>
        <v>3.4179975879154334</v>
      </c>
      <c r="G35" s="22" t="s">
        <v>1</v>
      </c>
      <c r="H35" s="19">
        <v>3056517.645</v>
      </c>
      <c r="I35" s="19" t="s">
        <v>0</v>
      </c>
      <c r="J35" s="25">
        <f t="shared" si="4"/>
        <v>1.0687323220082368</v>
      </c>
      <c r="K35" s="22" t="s">
        <v>1</v>
      </c>
      <c r="L35" s="19">
        <v>2760555.3390000002</v>
      </c>
      <c r="M35" s="19" t="s">
        <v>0</v>
      </c>
      <c r="N35" s="25">
        <f t="shared" si="5"/>
        <v>11.904427104114657</v>
      </c>
      <c r="O35" s="22" t="s">
        <v>1</v>
      </c>
    </row>
    <row r="36" spans="2:15" ht="13" customHeight="1" x14ac:dyDescent="0.25">
      <c r="B36" s="5" t="s">
        <v>33</v>
      </c>
      <c r="C36" s="19">
        <v>2209182.2820000001</v>
      </c>
      <c r="D36" s="19">
        <v>2212875.2400000002</v>
      </c>
      <c r="E36" s="19" t="s">
        <v>0</v>
      </c>
      <c r="F36" s="25">
        <f t="shared" si="3"/>
        <v>-0.16688505222735017</v>
      </c>
      <c r="G36" s="22" t="s">
        <v>1</v>
      </c>
      <c r="H36" s="19">
        <v>2231300.318</v>
      </c>
      <c r="I36" s="19" t="s">
        <v>0</v>
      </c>
      <c r="J36" s="25">
        <f t="shared" si="4"/>
        <v>-0.99126217217703205</v>
      </c>
      <c r="K36" s="22" t="s">
        <v>1</v>
      </c>
      <c r="L36" s="19">
        <v>2003366.4639999999</v>
      </c>
      <c r="M36" s="19" t="s">
        <v>0</v>
      </c>
      <c r="N36" s="25">
        <f t="shared" si="5"/>
        <v>10.273498219045774</v>
      </c>
      <c r="O36" s="22" t="s">
        <v>1</v>
      </c>
    </row>
    <row r="37" spans="2:15" ht="13" customHeight="1" x14ac:dyDescent="0.25">
      <c r="B37" s="33" t="s">
        <v>34</v>
      </c>
      <c r="C37" s="19">
        <v>4616735.9950000001</v>
      </c>
      <c r="D37" s="19">
        <v>4502950.9939999999</v>
      </c>
      <c r="E37" s="19" t="s">
        <v>0</v>
      </c>
      <c r="F37" s="25">
        <f t="shared" si="3"/>
        <v>2.5268984972657726</v>
      </c>
      <c r="G37" s="22" t="s">
        <v>1</v>
      </c>
      <c r="H37" s="19">
        <v>4544230.0049999999</v>
      </c>
      <c r="I37" s="19" t="s">
        <v>0</v>
      </c>
      <c r="J37" s="25">
        <f t="shared" si="4"/>
        <v>1.5955616225459934</v>
      </c>
      <c r="K37" s="22" t="s">
        <v>1</v>
      </c>
      <c r="L37" s="19">
        <v>4332123.148</v>
      </c>
      <c r="M37" s="19" t="s">
        <v>0</v>
      </c>
      <c r="N37" s="25">
        <f t="shared" si="5"/>
        <v>6.5698235547942962</v>
      </c>
      <c r="O37" s="22" t="s">
        <v>1</v>
      </c>
    </row>
    <row r="38" spans="2:15" ht="13" customHeight="1" x14ac:dyDescent="0.25">
      <c r="B38" s="33" t="s">
        <v>35</v>
      </c>
      <c r="C38" s="19">
        <v>1582717.3459999999</v>
      </c>
      <c r="D38" s="19">
        <v>1543240.1610000001</v>
      </c>
      <c r="E38" s="19" t="s">
        <v>0</v>
      </c>
      <c r="F38" s="25">
        <f t="shared" si="3"/>
        <v>2.5580713875680283</v>
      </c>
      <c r="G38" s="22" t="s">
        <v>1</v>
      </c>
      <c r="H38" s="19">
        <v>1521893.754</v>
      </c>
      <c r="I38" s="19" t="s">
        <v>0</v>
      </c>
      <c r="J38" s="25">
        <f t="shared" si="4"/>
        <v>3.9965728120072042</v>
      </c>
      <c r="K38" s="22" t="s">
        <v>1</v>
      </c>
      <c r="L38" s="19">
        <v>1626670.7290000001</v>
      </c>
      <c r="M38" s="19" t="s">
        <v>0</v>
      </c>
      <c r="N38" s="25">
        <f t="shared" si="5"/>
        <v>-2.7020454856909293</v>
      </c>
      <c r="O38" s="22" t="s">
        <v>1</v>
      </c>
    </row>
    <row r="39" spans="2:15" ht="13" customHeight="1" x14ac:dyDescent="0.25">
      <c r="B39" s="33" t="s">
        <v>36</v>
      </c>
      <c r="C39" s="19">
        <v>6199453.341</v>
      </c>
      <c r="D39" s="19">
        <v>6046191.1550000003</v>
      </c>
      <c r="E39" s="19" t="s">
        <v>0</v>
      </c>
      <c r="F39" s="25">
        <f t="shared" si="3"/>
        <v>2.5348551190489177</v>
      </c>
      <c r="G39" s="22" t="s">
        <v>1</v>
      </c>
      <c r="H39" s="19">
        <v>6066123.7589999996</v>
      </c>
      <c r="I39" s="19" t="s">
        <v>0</v>
      </c>
      <c r="J39" s="25">
        <f t="shared" si="4"/>
        <v>2.1979370566283851</v>
      </c>
      <c r="K39" s="22" t="s">
        <v>1</v>
      </c>
      <c r="L39" s="19">
        <v>5958793.8770000003</v>
      </c>
      <c r="M39" s="19" t="s">
        <v>0</v>
      </c>
      <c r="N39" s="25">
        <f t="shared" si="5"/>
        <v>4.0387277856498205</v>
      </c>
      <c r="O39" s="22" t="s">
        <v>1</v>
      </c>
    </row>
    <row r="40" spans="2:15" ht="13" customHeight="1" x14ac:dyDescent="0.25">
      <c r="B40" s="33" t="s">
        <v>6</v>
      </c>
      <c r="C40" s="19">
        <v>12684317.484999999</v>
      </c>
      <c r="D40" s="19">
        <v>12975216.280999999</v>
      </c>
      <c r="E40" s="19" t="s">
        <v>0</v>
      </c>
      <c r="F40" s="25">
        <f t="shared" si="3"/>
        <v>-2.2419572028712254</v>
      </c>
      <c r="G40" s="22" t="s">
        <v>1</v>
      </c>
      <c r="H40" s="19">
        <v>12482990.948000001</v>
      </c>
      <c r="I40" s="19" t="s">
        <v>0</v>
      </c>
      <c r="J40" s="25">
        <f t="shared" si="4"/>
        <v>1.6128068812887753</v>
      </c>
      <c r="K40" s="22" t="s">
        <v>1</v>
      </c>
      <c r="L40" s="19">
        <v>11766940.218</v>
      </c>
      <c r="M40" s="19" t="s">
        <v>0</v>
      </c>
      <c r="N40" s="25">
        <f t="shared" si="5"/>
        <v>7.7962261216954154</v>
      </c>
      <c r="O40" s="22" t="s">
        <v>1</v>
      </c>
    </row>
    <row r="41" spans="2:15" ht="13" customHeight="1" x14ac:dyDescent="0.25">
      <c r="B41" s="6"/>
      <c r="C41" s="19"/>
      <c r="D41" s="19"/>
      <c r="E41" s="19"/>
      <c r="F41" s="25"/>
      <c r="G41" s="22"/>
      <c r="H41" s="19"/>
      <c r="I41" s="19"/>
      <c r="J41" s="25"/>
      <c r="K41" s="22"/>
      <c r="L41" s="19"/>
      <c r="M41" s="19"/>
      <c r="N41" s="25"/>
      <c r="O41" s="22"/>
    </row>
    <row r="42" spans="2:15" ht="13" customHeight="1" x14ac:dyDescent="0.25">
      <c r="B42" s="33" t="s">
        <v>7</v>
      </c>
      <c r="C42" s="19">
        <v>69.009</v>
      </c>
      <c r="D42" s="19">
        <v>69.948999999999998</v>
      </c>
      <c r="E42" s="19" t="s">
        <v>0</v>
      </c>
      <c r="F42" s="25">
        <v>-1.3438300000000001</v>
      </c>
      <c r="G42" s="22" t="s">
        <v>1</v>
      </c>
      <c r="H42" s="19">
        <v>72.834000000000003</v>
      </c>
      <c r="I42" s="19" t="s">
        <v>0</v>
      </c>
      <c r="J42" s="25">
        <v>-5.2516600000000002</v>
      </c>
      <c r="K42" s="22" t="s">
        <v>1</v>
      </c>
      <c r="L42" s="19">
        <v>43.811</v>
      </c>
      <c r="M42" s="19" t="s">
        <v>0</v>
      </c>
      <c r="N42" s="25">
        <v>57.515230000000003</v>
      </c>
      <c r="O42" s="22" t="s">
        <v>1</v>
      </c>
    </row>
    <row r="43" spans="2:15" ht="13" customHeight="1" x14ac:dyDescent="0.25">
      <c r="B43" s="6"/>
      <c r="C43" s="19"/>
      <c r="D43" s="19"/>
      <c r="E43" s="19"/>
      <c r="F43" s="25"/>
      <c r="G43" s="22"/>
      <c r="H43" s="19"/>
      <c r="I43" s="19"/>
      <c r="J43" s="25"/>
      <c r="K43" s="22"/>
      <c r="L43" s="19"/>
      <c r="M43" s="19"/>
      <c r="N43" s="25"/>
      <c r="O43" s="22"/>
    </row>
    <row r="44" spans="2:15" ht="14.95" customHeight="1" x14ac:dyDescent="0.25">
      <c r="B44" s="35" t="s">
        <v>8</v>
      </c>
      <c r="F44" s="25"/>
      <c r="H44" s="19"/>
      <c r="J44" s="25"/>
      <c r="L44" s="19"/>
      <c r="N44" s="25"/>
    </row>
    <row r="45" spans="2:15" ht="13" customHeight="1" x14ac:dyDescent="0.25">
      <c r="B45" s="6"/>
      <c r="F45" s="25"/>
      <c r="H45" s="19"/>
      <c r="J45" s="25"/>
      <c r="L45" s="19"/>
      <c r="N45" s="25"/>
    </row>
    <row r="46" spans="2:15" ht="13" customHeight="1" x14ac:dyDescent="0.25">
      <c r="B46" s="33" t="s">
        <v>13</v>
      </c>
      <c r="C46" s="19">
        <v>6447941.199</v>
      </c>
      <c r="D46" s="19">
        <v>6764481.1600000001</v>
      </c>
      <c r="E46" s="19" t="s">
        <v>0</v>
      </c>
      <c r="F46" s="25">
        <v>-4.6794399999999996</v>
      </c>
      <c r="G46" s="22" t="s">
        <v>1</v>
      </c>
      <c r="H46" s="19">
        <v>6269590.8640000001</v>
      </c>
      <c r="I46" t="s">
        <v>0</v>
      </c>
      <c r="J46" s="25">
        <v>2.8446799999999999</v>
      </c>
      <c r="K46" t="s">
        <v>1</v>
      </c>
      <c r="L46" s="19">
        <v>5617128.8899999997</v>
      </c>
      <c r="M46" t="s">
        <v>0</v>
      </c>
      <c r="N46" s="25">
        <v>14.79069</v>
      </c>
      <c r="O46" t="s">
        <v>1</v>
      </c>
    </row>
    <row r="47" spans="2:15" ht="13" customHeight="1" x14ac:dyDescent="0.25">
      <c r="B47" s="6" t="s">
        <v>37</v>
      </c>
      <c r="C47" s="19">
        <v>299771.75900000002</v>
      </c>
      <c r="D47" s="19">
        <v>296231.63799999998</v>
      </c>
      <c r="E47" s="19" t="s">
        <v>0</v>
      </c>
      <c r="F47" s="25">
        <v>1.1950499999999999</v>
      </c>
      <c r="G47" s="22" t="s">
        <v>1</v>
      </c>
      <c r="H47" s="19">
        <v>302263.25699999998</v>
      </c>
      <c r="I47" s="19" t="s">
        <v>0</v>
      </c>
      <c r="J47" s="25">
        <v>-0.82428000000000001</v>
      </c>
      <c r="K47" s="22" t="s">
        <v>1</v>
      </c>
      <c r="L47" s="19">
        <v>278196.70699999999</v>
      </c>
      <c r="M47" s="19" t="s">
        <v>0</v>
      </c>
      <c r="N47" s="25">
        <v>7.7553200000000002</v>
      </c>
      <c r="O47" s="22" t="s">
        <v>1</v>
      </c>
    </row>
    <row r="48" spans="2:15" ht="13" customHeight="1" x14ac:dyDescent="0.25">
      <c r="B48" s="6" t="s">
        <v>38</v>
      </c>
      <c r="C48" s="19">
        <v>206246.97700000001</v>
      </c>
      <c r="D48" s="19">
        <v>194664.255</v>
      </c>
      <c r="E48" s="19" t="s">
        <v>0</v>
      </c>
      <c r="F48" s="25">
        <v>5.9500999999999999</v>
      </c>
      <c r="G48" s="22" t="s">
        <v>1</v>
      </c>
      <c r="H48" s="19">
        <v>193917.43400000001</v>
      </c>
      <c r="I48" s="19" t="s">
        <v>0</v>
      </c>
      <c r="J48" s="25">
        <v>6.3581399999999997</v>
      </c>
      <c r="K48" s="22" t="s">
        <v>1</v>
      </c>
      <c r="L48" s="19">
        <v>182828.75099999999</v>
      </c>
      <c r="M48" s="19" t="s">
        <v>0</v>
      </c>
      <c r="N48" s="25">
        <v>12.80883</v>
      </c>
      <c r="O48" s="22" t="s">
        <v>1</v>
      </c>
    </row>
    <row r="49" spans="2:16" ht="13" customHeight="1" x14ac:dyDescent="0.25">
      <c r="B49" s="6" t="s">
        <v>39</v>
      </c>
      <c r="C49" s="19">
        <v>5941922.4630000005</v>
      </c>
      <c r="D49" s="19">
        <v>6273585.267</v>
      </c>
      <c r="E49" s="19" t="s">
        <v>0</v>
      </c>
      <c r="F49" s="25">
        <v>-5.2866499999999998</v>
      </c>
      <c r="G49" s="22" t="s">
        <v>1</v>
      </c>
      <c r="H49" s="19">
        <v>5773410.1730000004</v>
      </c>
      <c r="I49" s="19" t="s">
        <v>0</v>
      </c>
      <c r="J49" s="25">
        <v>2.9187599999999998</v>
      </c>
      <c r="K49" s="22" t="s">
        <v>1</v>
      </c>
      <c r="L49" s="19">
        <v>5156103.432</v>
      </c>
      <c r="M49" s="19" t="s">
        <v>0</v>
      </c>
      <c r="N49" s="25">
        <v>15.240550000000001</v>
      </c>
      <c r="O49" s="22" t="s">
        <v>1</v>
      </c>
    </row>
    <row r="50" spans="2:16" ht="14.25" customHeight="1" x14ac:dyDescent="0.25">
      <c r="B50" s="36" t="s">
        <v>14</v>
      </c>
      <c r="C50" s="19">
        <v>2756719.1290000002</v>
      </c>
      <c r="D50" s="19">
        <v>2724848.162</v>
      </c>
      <c r="E50" s="19" t="s">
        <v>0</v>
      </c>
      <c r="F50" s="25">
        <v>1.16964</v>
      </c>
      <c r="G50" s="22" t="s">
        <v>1</v>
      </c>
      <c r="H50" s="19">
        <v>2681686.7749999999</v>
      </c>
      <c r="I50" s="19" t="s">
        <v>0</v>
      </c>
      <c r="J50" s="25">
        <v>2.7979500000000002</v>
      </c>
      <c r="K50" s="22" t="s">
        <v>1</v>
      </c>
      <c r="L50" s="19">
        <v>2280414.378</v>
      </c>
      <c r="M50" s="19" t="s">
        <v>0</v>
      </c>
      <c r="N50" s="25">
        <v>20.886759999999999</v>
      </c>
      <c r="O50" s="22" t="s">
        <v>1</v>
      </c>
    </row>
    <row r="51" spans="2:16" ht="13" customHeight="1" x14ac:dyDescent="0.25">
      <c r="B51" s="5" t="s">
        <v>40</v>
      </c>
      <c r="C51" s="19">
        <v>2755330.0159999998</v>
      </c>
      <c r="D51" s="19">
        <v>2723462.4419999998</v>
      </c>
      <c r="E51" s="19" t="s">
        <v>0</v>
      </c>
      <c r="F51" s="25">
        <v>1.17011</v>
      </c>
      <c r="G51" s="22" t="s">
        <v>1</v>
      </c>
      <c r="H51" s="19">
        <v>2680530.0129999998</v>
      </c>
      <c r="I51" s="19" t="s">
        <v>0</v>
      </c>
      <c r="J51" s="25">
        <v>2.7904900000000001</v>
      </c>
      <c r="K51" s="22" t="s">
        <v>1</v>
      </c>
      <c r="L51" s="19">
        <v>2280414.378</v>
      </c>
      <c r="M51" s="19" t="s">
        <v>0</v>
      </c>
      <c r="N51" s="25">
        <v>20.825839999999999</v>
      </c>
      <c r="O51" s="22" t="s">
        <v>1</v>
      </c>
    </row>
    <row r="52" spans="2:16" s="57" customFormat="1" ht="13" customHeight="1" x14ac:dyDescent="0.25">
      <c r="B52" s="55" t="s">
        <v>56</v>
      </c>
      <c r="C52" s="58">
        <v>1389.1130000000001</v>
      </c>
      <c r="D52" s="58">
        <v>1385.72</v>
      </c>
      <c r="E52" s="59" t="s">
        <v>0</v>
      </c>
      <c r="F52" s="25">
        <v>0.24485000000000001</v>
      </c>
      <c r="G52" s="56" t="s">
        <v>1</v>
      </c>
      <c r="H52" s="58">
        <v>1156.7619999999999</v>
      </c>
      <c r="I52" s="59" t="s">
        <v>0</v>
      </c>
      <c r="J52" s="25">
        <v>20.086320000000001</v>
      </c>
      <c r="K52" s="56" t="s">
        <v>1</v>
      </c>
      <c r="L52" s="61">
        <v>0</v>
      </c>
      <c r="M52" s="59" t="s">
        <v>0</v>
      </c>
      <c r="N52" s="60" t="str">
        <f>IF(L52=0,"-",$C52/L52*100-100)</f>
        <v>-</v>
      </c>
      <c r="O52" s="56" t="s">
        <v>1</v>
      </c>
    </row>
    <row r="53" spans="2:16" ht="13" customHeight="1" x14ac:dyDescent="0.25">
      <c r="B53" s="33" t="s">
        <v>9</v>
      </c>
      <c r="C53" s="19">
        <v>5254805.3909999998</v>
      </c>
      <c r="D53" s="19">
        <v>5559438.4199999999</v>
      </c>
      <c r="E53" s="19" t="s">
        <v>0</v>
      </c>
      <c r="F53" s="25">
        <v>-5.4795600000000002</v>
      </c>
      <c r="G53" s="22" t="s">
        <v>1</v>
      </c>
      <c r="H53" s="19">
        <v>5021850.8210000005</v>
      </c>
      <c r="I53" s="19" t="s">
        <v>0</v>
      </c>
      <c r="J53" s="25">
        <v>4.6388100000000003</v>
      </c>
      <c r="K53" s="22" t="s">
        <v>1</v>
      </c>
      <c r="L53" s="19">
        <v>4422923.8059999999</v>
      </c>
      <c r="M53" s="19" t="s">
        <v>0</v>
      </c>
      <c r="N53" s="25">
        <v>18.808399999999999</v>
      </c>
      <c r="O53" s="22" t="s">
        <v>1</v>
      </c>
    </row>
    <row r="54" spans="2:16" ht="13" customHeight="1" x14ac:dyDescent="0.25">
      <c r="B54" s="33" t="s">
        <v>10</v>
      </c>
      <c r="C54" s="19">
        <v>3949854.9369999999</v>
      </c>
      <c r="D54" s="19">
        <v>3929890.9019999998</v>
      </c>
      <c r="E54" s="19" t="s">
        <v>0</v>
      </c>
      <c r="F54" s="25">
        <v>0.50800000000000001</v>
      </c>
      <c r="G54" s="22" t="s">
        <v>1</v>
      </c>
      <c r="H54" s="19">
        <v>3929426.818</v>
      </c>
      <c r="I54" s="19" t="s">
        <v>0</v>
      </c>
      <c r="J54" s="25">
        <v>0.51987000000000005</v>
      </c>
      <c r="K54" s="22" t="s">
        <v>1</v>
      </c>
      <c r="L54" s="19">
        <v>3474619.4619999998</v>
      </c>
      <c r="M54" s="19" t="s">
        <v>0</v>
      </c>
      <c r="N54" s="25">
        <v>13.67733</v>
      </c>
      <c r="O54" s="22" t="s">
        <v>1</v>
      </c>
    </row>
    <row r="55" spans="2:16" ht="13" customHeight="1" x14ac:dyDescent="0.25">
      <c r="B55" s="33" t="s">
        <v>11</v>
      </c>
      <c r="C55" s="19">
        <v>9204660.3279999997</v>
      </c>
      <c r="D55" s="19">
        <v>9489329.3220000006</v>
      </c>
      <c r="E55" s="19" t="s">
        <v>0</v>
      </c>
      <c r="F55" s="25">
        <v>-2.9998800000000001</v>
      </c>
      <c r="G55" s="22" t="s">
        <v>1</v>
      </c>
      <c r="H55" s="19">
        <v>8951277.6390000004</v>
      </c>
      <c r="I55" s="19" t="s">
        <v>0</v>
      </c>
      <c r="J55" s="25">
        <v>2.8306800000000001</v>
      </c>
      <c r="K55" s="22" t="s">
        <v>1</v>
      </c>
      <c r="L55" s="19">
        <v>7897543.2680000002</v>
      </c>
      <c r="M55" s="19" t="s">
        <v>0</v>
      </c>
      <c r="N55" s="25">
        <v>16.550930000000001</v>
      </c>
      <c r="O55" s="22" t="s">
        <v>1</v>
      </c>
    </row>
    <row r="56" spans="2:16" ht="13" customHeight="1" x14ac:dyDescent="0.25">
      <c r="B56" s="5" t="s">
        <v>3</v>
      </c>
      <c r="C56" s="19"/>
      <c r="D56" s="19"/>
      <c r="E56" s="19"/>
      <c r="F56" s="19"/>
      <c r="G56" s="22"/>
      <c r="H56" s="19"/>
      <c r="I56" s="19"/>
      <c r="J56" s="19"/>
      <c r="K56" s="22"/>
      <c r="L56" s="19"/>
      <c r="M56" s="19"/>
      <c r="N56" s="19"/>
      <c r="O56" s="22"/>
    </row>
    <row r="57" spans="2:16" ht="13" customHeight="1" x14ac:dyDescent="0.25"/>
    <row r="58" spans="2:16" ht="13" customHeight="1" x14ac:dyDescent="0.25"/>
    <row r="59" spans="2:16" ht="13" customHeight="1" x14ac:dyDescent="0.25">
      <c r="B59" s="4" t="s">
        <v>41</v>
      </c>
      <c r="P59" s="20"/>
    </row>
    <row r="60" spans="2:16" ht="13" customHeight="1" x14ac:dyDescent="0.25">
      <c r="B60" s="17" t="s">
        <v>42</v>
      </c>
      <c r="C60" s="13"/>
      <c r="D60" s="13"/>
      <c r="E60" s="13"/>
      <c r="F60" s="18"/>
      <c r="G60" s="18"/>
      <c r="H60" s="13"/>
      <c r="I60" s="13"/>
      <c r="J60" s="18"/>
      <c r="K60" s="18"/>
      <c r="L60" s="13"/>
      <c r="M60" s="13"/>
      <c r="N60" s="13"/>
    </row>
    <row r="61" spans="2:16" ht="13" customHeight="1" x14ac:dyDescent="0.25">
      <c r="B61" s="26" t="s">
        <v>43</v>
      </c>
      <c r="C61" s="13"/>
      <c r="D61" s="13"/>
      <c r="E61" s="13"/>
      <c r="F61" s="18"/>
      <c r="G61" s="18"/>
      <c r="H61" s="13"/>
      <c r="I61" s="13"/>
      <c r="J61" s="18"/>
      <c r="K61" s="18"/>
      <c r="L61" s="13"/>
      <c r="M61" s="13"/>
      <c r="N61" s="13"/>
    </row>
    <row r="62" spans="2:16" ht="13" customHeight="1" x14ac:dyDescent="0.25"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2:16" ht="13" customHeight="1" x14ac:dyDescent="0.25"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2:16" ht="13" customHeight="1" x14ac:dyDescent="0.25"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2:14" x14ac:dyDescent="0.25">
      <c r="B65" s="37" t="s">
        <v>44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  <row r="66" spans="2:14" x14ac:dyDescent="0.25"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2:14" x14ac:dyDescent="0.25"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2:14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2:14" x14ac:dyDescent="0.2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2:14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</row>
    <row r="71" spans="2:14" x14ac:dyDescent="0.2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</row>
    <row r="72" spans="2:14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</row>
    <row r="73" spans="2:14" x14ac:dyDescent="0.25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</row>
    <row r="74" spans="2:14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</row>
    <row r="75" spans="2:14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</row>
    <row r="76" spans="2:14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</row>
    <row r="77" spans="2:14" x14ac:dyDescent="0.25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</row>
    <row r="78" spans="2:14" x14ac:dyDescent="0.25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</row>
    <row r="79" spans="2:14" x14ac:dyDescent="0.25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</row>
    <row r="80" spans="2:14" x14ac:dyDescent="0.25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2:14" x14ac:dyDescent="0.25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</row>
    <row r="82" spans="2:14" x14ac:dyDescent="0.25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</row>
    <row r="83" spans="2:14" x14ac:dyDescent="0.25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</row>
    <row r="84" spans="2:14" x14ac:dyDescent="0.25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</row>
    <row r="85" spans="2:14" x14ac:dyDescent="0.25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</row>
    <row r="86" spans="2:14" x14ac:dyDescent="0.25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</row>
    <row r="87" spans="2:14" x14ac:dyDescent="0.25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</row>
    <row r="88" spans="2:14" x14ac:dyDescent="0.25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</row>
    <row r="89" spans="2:14" x14ac:dyDescent="0.25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</row>
    <row r="90" spans="2:14" x14ac:dyDescent="0.25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</row>
    <row r="91" spans="2:14" x14ac:dyDescent="0.25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</row>
    <row r="92" spans="2:14" x14ac:dyDescent="0.25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</row>
    <row r="93" spans="2:14" x14ac:dyDescent="0.25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</row>
    <row r="94" spans="2:14" x14ac:dyDescent="0.25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</row>
    <row r="95" spans="2:14" x14ac:dyDescent="0.25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</row>
    <row r="96" spans="2:14" x14ac:dyDescent="0.25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</row>
    <row r="97" spans="2:14" x14ac:dyDescent="0.25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</row>
    <row r="98" spans="2:14" x14ac:dyDescent="0.25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</row>
    <row r="99" spans="2:14" x14ac:dyDescent="0.25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</row>
    <row r="100" spans="2:14" x14ac:dyDescent="0.25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</row>
    <row r="101" spans="2:14" x14ac:dyDescent="0.25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</row>
    <row r="102" spans="2:14" x14ac:dyDescent="0.25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</row>
    <row r="103" spans="2:14" x14ac:dyDescent="0.25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</row>
    <row r="104" spans="2:14" x14ac:dyDescent="0.25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</row>
    <row r="105" spans="2:14" x14ac:dyDescent="0.25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</row>
    <row r="106" spans="2:14" x14ac:dyDescent="0.25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</row>
    <row r="107" spans="2:14" x14ac:dyDescent="0.25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</row>
    <row r="108" spans="2:14" x14ac:dyDescent="0.25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</row>
    <row r="109" spans="2:14" x14ac:dyDescent="0.25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</row>
    <row r="110" spans="2:14" x14ac:dyDescent="0.25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</row>
    <row r="111" spans="2:14" x14ac:dyDescent="0.25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</row>
    <row r="112" spans="2:14" x14ac:dyDescent="0.25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</row>
    <row r="113" spans="2:14" x14ac:dyDescent="0.25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</row>
    <row r="114" spans="2:14" x14ac:dyDescent="0.25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</row>
    <row r="115" spans="2:14" x14ac:dyDescent="0.25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</row>
    <row r="116" spans="2:14" x14ac:dyDescent="0.25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</row>
    <row r="117" spans="2:14" x14ac:dyDescent="0.25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</row>
    <row r="118" spans="2:14" x14ac:dyDescent="0.25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</row>
    <row r="119" spans="2:14" x14ac:dyDescent="0.25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</row>
    <row r="120" spans="2:14" x14ac:dyDescent="0.25"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</row>
    <row r="121" spans="2:14" x14ac:dyDescent="0.25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</row>
    <row r="122" spans="2:14" x14ac:dyDescent="0.25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</row>
    <row r="123" spans="2:14" x14ac:dyDescent="0.25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</row>
    <row r="124" spans="2:14" x14ac:dyDescent="0.25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</row>
    <row r="125" spans="2:14" x14ac:dyDescent="0.25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</row>
  </sheetData>
  <phoneticPr fontId="22" type="noConversion"/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8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C7" sqref="C7"/>
    </sheetView>
  </sheetViews>
  <sheetFormatPr defaultRowHeight="15.85" x14ac:dyDescent="0.25"/>
  <cols>
    <col min="1" max="1" width="4" customWidth="1"/>
    <col min="2" max="2" width="9.33203125" customWidth="1"/>
    <col min="3" max="3" width="20.77734375" customWidth="1"/>
    <col min="4" max="4" width="11.21875" bestFit="1" customWidth="1"/>
    <col min="5" max="5" width="10.77734375" customWidth="1"/>
    <col min="6" max="6" width="11.21875" bestFit="1" customWidth="1"/>
    <col min="7" max="7" width="11.21875" customWidth="1"/>
  </cols>
  <sheetData>
    <row r="1" spans="1:9" x14ac:dyDescent="0.25">
      <c r="A1" s="4"/>
      <c r="B1" s="4"/>
      <c r="C1" s="4"/>
      <c r="D1" s="4"/>
      <c r="E1" s="4"/>
      <c r="F1" s="4"/>
      <c r="G1" s="4"/>
    </row>
    <row r="2" spans="1:9" ht="18" x14ac:dyDescent="0.3">
      <c r="A2" s="66" t="s">
        <v>53</v>
      </c>
      <c r="B2" s="67"/>
      <c r="C2" s="67"/>
      <c r="D2" s="67"/>
      <c r="E2" s="67"/>
      <c r="F2" s="67"/>
      <c r="G2" s="67"/>
    </row>
    <row r="3" spans="1:9" x14ac:dyDescent="0.25">
      <c r="A3" s="40"/>
      <c r="B3" s="41"/>
      <c r="C3" s="41"/>
      <c r="D3" s="41"/>
      <c r="E3" s="41"/>
      <c r="F3" s="41"/>
      <c r="G3" s="41"/>
    </row>
    <row r="4" spans="1:9" x14ac:dyDescent="0.25">
      <c r="A4" s="42"/>
      <c r="B4" s="42"/>
      <c r="C4" s="42"/>
      <c r="D4" s="42"/>
      <c r="E4" s="42"/>
      <c r="F4" s="42"/>
      <c r="G4" s="44" t="s">
        <v>46</v>
      </c>
    </row>
    <row r="5" spans="1:9" x14ac:dyDescent="0.25">
      <c r="A5" s="42"/>
      <c r="B5" s="42"/>
      <c r="C5" s="42"/>
      <c r="D5" s="42"/>
      <c r="E5" s="42"/>
      <c r="F5" s="42"/>
      <c r="G5" s="43"/>
    </row>
    <row r="6" spans="1:9" s="46" customFormat="1" ht="14.4" x14ac:dyDescent="0.25">
      <c r="D6" s="53">
        <f>G6-89</f>
        <v>42951</v>
      </c>
      <c r="E6" s="53">
        <f>G6-59</f>
        <v>42981</v>
      </c>
      <c r="F6" s="53">
        <f>G6-27</f>
        <v>43013</v>
      </c>
      <c r="G6" s="53">
        <f>'Table 1A'!C4</f>
        <v>43040</v>
      </c>
    </row>
    <row r="7" spans="1:9" x14ac:dyDescent="0.25">
      <c r="A7" s="42"/>
      <c r="B7" s="42"/>
      <c r="C7" s="42"/>
      <c r="D7" s="50"/>
      <c r="E7" s="50"/>
      <c r="F7" s="50"/>
      <c r="G7" s="50"/>
    </row>
    <row r="8" spans="1:9" x14ac:dyDescent="0.25">
      <c r="A8" s="33" t="s">
        <v>48</v>
      </c>
      <c r="B8" s="38"/>
      <c r="C8" s="38"/>
      <c r="D8" s="54">
        <v>532752.53399999999</v>
      </c>
      <c r="E8" s="54">
        <v>535467.93999999994</v>
      </c>
      <c r="F8" s="54">
        <v>540262.58900000004</v>
      </c>
      <c r="G8" s="54">
        <v>559210.24100000004</v>
      </c>
    </row>
    <row r="9" spans="1:9" x14ac:dyDescent="0.25">
      <c r="A9" s="38" t="s">
        <v>45</v>
      </c>
      <c r="B9" s="38"/>
      <c r="C9" s="38"/>
      <c r="D9" s="54"/>
      <c r="E9" s="54"/>
      <c r="F9" s="54"/>
      <c r="G9" s="54"/>
      <c r="H9" s="48"/>
    </row>
    <row r="10" spans="1:9" x14ac:dyDescent="0.25">
      <c r="A10" s="38"/>
      <c r="B10" s="33" t="s">
        <v>51</v>
      </c>
      <c r="C10" s="38"/>
      <c r="D10" s="54">
        <v>144422.476</v>
      </c>
      <c r="E10" s="54">
        <v>153368.46799999999</v>
      </c>
      <c r="F10" s="54">
        <v>155825.46</v>
      </c>
      <c r="G10" s="54">
        <v>164033.96</v>
      </c>
      <c r="H10" s="48"/>
      <c r="I10" s="48"/>
    </row>
    <row r="11" spans="1:9" x14ac:dyDescent="0.25">
      <c r="A11" s="38"/>
      <c r="B11" s="33" t="s">
        <v>5</v>
      </c>
      <c r="C11" s="38"/>
      <c r="D11" s="54">
        <v>388330.05800000002</v>
      </c>
      <c r="E11" s="54">
        <v>382099.47200000001</v>
      </c>
      <c r="F11" s="54">
        <v>384437.12900000002</v>
      </c>
      <c r="G11" s="54">
        <v>395176.28100000002</v>
      </c>
      <c r="H11" s="48"/>
    </row>
    <row r="12" spans="1:9" x14ac:dyDescent="0.25">
      <c r="A12" s="38"/>
      <c r="B12" s="38"/>
      <c r="C12" s="38"/>
      <c r="D12" s="50"/>
      <c r="E12" s="50"/>
      <c r="F12" s="50"/>
      <c r="G12" s="50"/>
      <c r="H12" s="49"/>
    </row>
    <row r="13" spans="1:9" x14ac:dyDescent="0.25">
      <c r="A13" s="39" t="s">
        <v>55</v>
      </c>
      <c r="B13" s="38"/>
      <c r="C13" s="38"/>
      <c r="D13" s="54">
        <v>137</v>
      </c>
      <c r="E13" s="54">
        <v>137</v>
      </c>
      <c r="F13" s="54">
        <v>137</v>
      </c>
      <c r="G13" s="54">
        <v>137</v>
      </c>
      <c r="H13" s="48"/>
    </row>
    <row r="14" spans="1:9" x14ac:dyDescent="0.25">
      <c r="A14" s="39"/>
      <c r="B14" s="38"/>
      <c r="C14" s="38"/>
      <c r="D14" s="54"/>
      <c r="E14" s="54"/>
      <c r="F14" s="54"/>
      <c r="G14" s="54"/>
      <c r="H14" s="48"/>
    </row>
    <row r="15" spans="1:9" x14ac:dyDescent="0.25">
      <c r="A15" s="39" t="s">
        <v>54</v>
      </c>
      <c r="B15" s="33"/>
      <c r="C15" s="38"/>
      <c r="D15" s="54">
        <v>335978.62677326996</v>
      </c>
      <c r="E15" s="54">
        <v>327880.6148484</v>
      </c>
      <c r="F15" s="54">
        <v>314521.11853206001</v>
      </c>
      <c r="G15" s="54">
        <v>440478.15407791996</v>
      </c>
      <c r="H15" s="48"/>
    </row>
    <row r="16" spans="1:9" x14ac:dyDescent="0.25">
      <c r="A16" s="38"/>
      <c r="B16" s="38"/>
      <c r="C16" s="38"/>
    </row>
    <row r="17" spans="1:7" x14ac:dyDescent="0.25">
      <c r="A17" s="44"/>
      <c r="B17" s="38"/>
      <c r="C17" s="38"/>
      <c r="D17" s="4"/>
      <c r="E17" s="4"/>
      <c r="F17" s="4"/>
      <c r="G17" s="4"/>
    </row>
    <row r="18" spans="1:7" x14ac:dyDescent="0.25">
      <c r="A18" s="37" t="s">
        <v>44</v>
      </c>
    </row>
    <row r="19" spans="1:7" ht="16.600000000000001" x14ac:dyDescent="0.25">
      <c r="A19" s="38"/>
      <c r="B19" s="45"/>
      <c r="C19" s="45"/>
    </row>
    <row r="24" spans="1:7" ht="18.75" x14ac:dyDescent="0.3">
      <c r="A24" s="47"/>
    </row>
  </sheetData>
  <mergeCells count="1">
    <mergeCell ref="A2:G2"/>
  </mergeCells>
  <phoneticPr fontId="2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 1A</vt:lpstr>
      <vt:lpstr>Table1B</vt:lpstr>
      <vt:lpstr>'Table 1A'!Print_Area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Economic Division</dc:creator>
  <cp:lastModifiedBy>LAW Wing-yan, Maria</cp:lastModifiedBy>
  <cp:lastPrinted>2017-12-27T10:28:33Z</cp:lastPrinted>
  <dcterms:created xsi:type="dcterms:W3CDTF">1998-05-23T02:17:03Z</dcterms:created>
  <dcterms:modified xsi:type="dcterms:W3CDTF">2017-12-29T04:25:12Z</dcterms:modified>
</cp:coreProperties>
</file>