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4" yWindow="-14" windowWidth="6394" windowHeight="11736" tabRatio="605"/>
  </bookViews>
  <sheets>
    <sheet name="Table 1A" sheetId="2" r:id="rId1"/>
    <sheet name="Table1B" sheetId="3" r:id="rId2"/>
    <sheet name="Table 2" sheetId="4" r:id="rId3"/>
  </sheets>
  <definedNames>
    <definedName name="_xlnm.Print_Area" localSheetId="0">'Table 1A'!$A$1:$O$66</definedName>
  </definedNames>
  <calcPr calcId="145621" calcOnSave="0"/>
</workbook>
</file>

<file path=xl/calcChain.xml><?xml version="1.0" encoding="utf-8"?>
<calcChain xmlns="http://schemas.openxmlformats.org/spreadsheetml/2006/main">
  <c r="G6" i="3" l="1"/>
  <c r="B5" i="4"/>
  <c r="A1" i="4" s="1"/>
  <c r="L5" i="2"/>
  <c r="H5" i="2"/>
  <c r="C6" i="4" s="1"/>
  <c r="G6" i="4" s="1"/>
  <c r="D5" i="2"/>
  <c r="C5" i="4"/>
  <c r="K6" i="4"/>
  <c r="D4" i="2"/>
  <c r="B1" i="2"/>
  <c r="N52" i="2"/>
  <c r="N34" i="2" l="1"/>
  <c r="F34" i="2"/>
  <c r="N9" i="2"/>
  <c r="J22" i="2"/>
  <c r="N22" i="2"/>
  <c r="F22" i="2"/>
  <c r="J33" i="2"/>
  <c r="F7" i="2"/>
  <c r="N38" i="2"/>
  <c r="F36" i="2"/>
  <c r="F35" i="2"/>
  <c r="N30" i="2"/>
  <c r="F28" i="2"/>
  <c r="F27" i="2"/>
  <c r="F17" i="2"/>
  <c r="J38" i="2"/>
  <c r="N37" i="2"/>
  <c r="J30" i="2"/>
  <c r="N29" i="2"/>
  <c r="J9" i="2"/>
  <c r="N8" i="2"/>
  <c r="F40" i="2"/>
  <c r="F39" i="2"/>
  <c r="F38" i="2"/>
  <c r="J37" i="2"/>
  <c r="F32" i="2"/>
  <c r="F31" i="2"/>
  <c r="F30" i="2"/>
  <c r="J29" i="2"/>
  <c r="F9" i="2"/>
  <c r="J8" i="2"/>
  <c r="J34" i="2"/>
  <c r="N33" i="2"/>
  <c r="F13" i="2"/>
  <c r="J11" i="2"/>
  <c r="F6" i="3"/>
  <c r="J17" i="2"/>
  <c r="J32" i="2"/>
  <c r="J28" i="2"/>
  <c r="F18" i="2"/>
  <c r="N15" i="2"/>
  <c r="F14" i="2"/>
  <c r="N12" i="2"/>
  <c r="F10" i="2"/>
  <c r="J7" i="2"/>
  <c r="J39" i="2"/>
  <c r="F37" i="2"/>
  <c r="J35" i="2"/>
  <c r="F33" i="2"/>
  <c r="J31" i="2"/>
  <c r="F29" i="2"/>
  <c r="J27" i="2"/>
  <c r="N17" i="2"/>
  <c r="J15" i="2"/>
  <c r="J14" i="2"/>
  <c r="N13" i="2"/>
  <c r="J12" i="2"/>
  <c r="F8" i="2"/>
  <c r="J40" i="2"/>
  <c r="J36" i="2"/>
  <c r="F11" i="2"/>
  <c r="J18" i="2"/>
  <c r="F15" i="2"/>
  <c r="J13" i="2"/>
  <c r="F12" i="2"/>
  <c r="J10" i="2"/>
  <c r="N39" i="2"/>
  <c r="N35" i="2"/>
  <c r="N31" i="2"/>
  <c r="N27" i="2"/>
  <c r="N18" i="2"/>
  <c r="N10" i="2"/>
  <c r="D6" i="3"/>
  <c r="E6" i="3"/>
  <c r="N40" i="2"/>
  <c r="N36" i="2"/>
  <c r="N32" i="2"/>
  <c r="N28" i="2"/>
  <c r="N14" i="2"/>
  <c r="N11" i="2"/>
  <c r="N7" i="2"/>
  <c r="N23" i="2" l="1"/>
  <c r="J23" i="2"/>
  <c r="F23" i="2"/>
  <c r="N21" i="2" l="1"/>
  <c r="F21" i="2"/>
  <c r="J21" i="2"/>
</calcChain>
</file>

<file path=xl/sharedStrings.xml><?xml version="1.0" encoding="utf-8"?>
<sst xmlns="http://schemas.openxmlformats.org/spreadsheetml/2006/main" count="318" uniqueCount="78">
  <si>
    <t>(</t>
  </si>
  <si>
    <t>)</t>
  </si>
  <si>
    <t xml:space="preserve">   </t>
  </si>
  <si>
    <t xml:space="preserve">        </t>
  </si>
  <si>
    <t>儲蓄存款</t>
  </si>
  <si>
    <t>定期存款</t>
  </si>
  <si>
    <t>所有存款</t>
  </si>
  <si>
    <t>外幣掉期存款</t>
  </si>
  <si>
    <t>貸款和墊款</t>
  </si>
  <si>
    <t>以港元計之貸款</t>
  </si>
  <si>
    <t>以外幣計之貸款</t>
  </si>
  <si>
    <t>總貸款和墊款</t>
  </si>
  <si>
    <t>貨幣供應量</t>
  </si>
  <si>
    <t>在香港使用的貸款</t>
  </si>
  <si>
    <r>
      <t>在香港境外使用的貸款</t>
    </r>
    <r>
      <rPr>
        <vertAlign val="superscript"/>
        <sz val="10"/>
        <rFont val="Times New Roman"/>
        <family val="1"/>
      </rPr>
      <t>#</t>
    </r>
  </si>
  <si>
    <r>
      <t xml:space="preserve">( </t>
    </r>
    <r>
      <rPr>
        <b/>
        <sz val="10"/>
        <rFont val="細明體"/>
        <family val="3"/>
        <charset val="136"/>
      </rPr>
      <t>百萬港元計</t>
    </r>
    <r>
      <rPr>
        <b/>
        <sz val="10"/>
        <rFont val="Times New Roman"/>
        <family val="1"/>
      </rPr>
      <t xml:space="preserve"> )</t>
    </r>
  </si>
  <si>
    <r>
      <t>前</t>
    </r>
    <r>
      <rPr>
        <sz val="10"/>
        <rFont val="Times New Roman"/>
        <family val="1"/>
      </rPr>
      <t xml:space="preserve">  </t>
    </r>
    <r>
      <rPr>
        <sz val="10"/>
        <rFont val="細明體"/>
        <family val="3"/>
        <charset val="136"/>
      </rPr>
      <t>數</t>
    </r>
    <r>
      <rPr>
        <sz val="10"/>
        <rFont val="Times New Roman"/>
        <family val="1"/>
      </rPr>
      <t xml:space="preserve">  </t>
    </r>
    <r>
      <rPr>
        <sz val="10"/>
        <rFont val="細明體"/>
        <family val="3"/>
        <charset val="136"/>
      </rPr>
      <t>月</t>
    </r>
  </si>
  <si>
    <r>
      <t xml:space="preserve">M1 -- </t>
    </r>
    <r>
      <rPr>
        <sz val="10"/>
        <rFont val="細明體"/>
        <family val="3"/>
        <charset val="136"/>
      </rPr>
      <t>港元</t>
    </r>
  </si>
  <si>
    <r>
      <t xml:space="preserve">      </t>
    </r>
    <r>
      <rPr>
        <sz val="10"/>
        <rFont val="細明體"/>
        <family val="3"/>
        <charset val="136"/>
      </rPr>
      <t>外幣</t>
    </r>
  </si>
  <si>
    <r>
      <t xml:space="preserve">      </t>
    </r>
    <r>
      <rPr>
        <sz val="10"/>
        <rFont val="細明體"/>
        <family val="3"/>
        <charset val="136"/>
      </rPr>
      <t>總計</t>
    </r>
  </si>
  <si>
    <r>
      <t xml:space="preserve">M2 -- </t>
    </r>
    <r>
      <rPr>
        <sz val="10"/>
        <rFont val="細明體"/>
        <family val="3"/>
        <charset val="136"/>
      </rPr>
      <t>港元</t>
    </r>
    <r>
      <rPr>
        <sz val="10"/>
        <rFont val="Times New Roman"/>
        <family val="1"/>
      </rPr>
      <t>@</t>
    </r>
  </si>
  <si>
    <r>
      <t xml:space="preserve">      </t>
    </r>
    <r>
      <rPr>
        <sz val="10"/>
        <rFont val="細明體"/>
        <family val="3"/>
        <charset val="136"/>
      </rPr>
      <t>外幣</t>
    </r>
    <r>
      <rPr>
        <sz val="10"/>
        <rFont val="Times New Roman"/>
        <family val="1"/>
      </rPr>
      <t>*</t>
    </r>
  </si>
  <si>
    <r>
      <t xml:space="preserve">M3 -- </t>
    </r>
    <r>
      <rPr>
        <sz val="10"/>
        <rFont val="細明體"/>
        <family val="3"/>
        <charset val="136"/>
      </rPr>
      <t>港元</t>
    </r>
    <r>
      <rPr>
        <sz val="10"/>
        <rFont val="Times New Roman"/>
        <family val="1"/>
      </rPr>
      <t xml:space="preserve">@ </t>
    </r>
  </si>
  <si>
    <r>
      <t xml:space="preserve">    </t>
    </r>
    <r>
      <rPr>
        <sz val="10"/>
        <rFont val="細明體"/>
        <family val="3"/>
        <charset val="136"/>
      </rPr>
      <t>公眾持有的紙幣及硬幣</t>
    </r>
  </si>
  <si>
    <r>
      <t>季節性調整貨幣供應量</t>
    </r>
    <r>
      <rPr>
        <b/>
        <u/>
        <sz val="10"/>
        <color indexed="8"/>
        <rFont val="Times New Roman"/>
        <family val="1"/>
      </rPr>
      <t xml:space="preserve"> M1</t>
    </r>
  </si>
  <si>
    <r>
      <t>港元貨幣供應量</t>
    </r>
    <r>
      <rPr>
        <sz val="10"/>
        <rFont val="Times New Roman"/>
        <family val="1"/>
      </rPr>
      <t xml:space="preserve"> M1 </t>
    </r>
  </si>
  <si>
    <r>
      <t xml:space="preserve">    </t>
    </r>
    <r>
      <rPr>
        <sz val="10"/>
        <rFont val="細明體"/>
        <family val="3"/>
        <charset val="136"/>
      </rPr>
      <t>港元活期存款</t>
    </r>
  </si>
  <si>
    <r>
      <t>存款</t>
    </r>
    <r>
      <rPr>
        <b/>
        <u/>
        <sz val="10"/>
        <rFont val="Times New Roman"/>
        <family val="1"/>
      </rPr>
      <t xml:space="preserve">  </t>
    </r>
  </si>
  <si>
    <r>
      <t xml:space="preserve">    </t>
    </r>
    <r>
      <rPr>
        <sz val="10"/>
        <rFont val="細明體"/>
        <family val="3"/>
        <charset val="136"/>
      </rPr>
      <t>有限制牌照銀行</t>
    </r>
  </si>
  <si>
    <r>
      <t xml:space="preserve">    </t>
    </r>
    <r>
      <rPr>
        <sz val="10"/>
        <rFont val="細明體"/>
        <family val="3"/>
        <charset val="136"/>
      </rPr>
      <t>接受存款公司</t>
    </r>
  </si>
  <si>
    <r>
      <t>港元存款</t>
    </r>
    <r>
      <rPr>
        <sz val="10"/>
        <rFont val="Times New Roman"/>
        <family val="1"/>
      </rPr>
      <t>@</t>
    </r>
  </si>
  <si>
    <r>
      <t xml:space="preserve">    </t>
    </r>
    <r>
      <rPr>
        <sz val="10"/>
        <rFont val="細明體"/>
        <family val="3"/>
        <charset val="136"/>
      </rPr>
      <t>活期存款</t>
    </r>
  </si>
  <si>
    <r>
      <t xml:space="preserve">    </t>
    </r>
    <r>
      <rPr>
        <sz val="10"/>
        <rFont val="細明體"/>
        <family val="3"/>
        <charset val="136"/>
      </rPr>
      <t>儲蓄存款</t>
    </r>
  </si>
  <si>
    <r>
      <t xml:space="preserve">    </t>
    </r>
    <r>
      <rPr>
        <sz val="10"/>
        <rFont val="細明體"/>
        <family val="3"/>
        <charset val="136"/>
      </rPr>
      <t>定期存款</t>
    </r>
    <r>
      <rPr>
        <sz val="10"/>
        <rFont val="Times New Roman"/>
        <family val="1"/>
      </rPr>
      <t>@</t>
    </r>
  </si>
  <si>
    <r>
      <t>美元存款</t>
    </r>
    <r>
      <rPr>
        <sz val="10"/>
        <rFont val="Times New Roman"/>
        <family val="1"/>
      </rPr>
      <t>*</t>
    </r>
  </si>
  <si>
    <r>
      <t>其他外幣存款</t>
    </r>
    <r>
      <rPr>
        <sz val="10"/>
        <rFont val="Times New Roman"/>
        <family val="1"/>
      </rPr>
      <t>*</t>
    </r>
  </si>
  <si>
    <r>
      <t>外幣存款</t>
    </r>
    <r>
      <rPr>
        <sz val="10"/>
        <rFont val="Times New Roman"/>
        <family val="1"/>
      </rPr>
      <t>*</t>
    </r>
  </si>
  <si>
    <r>
      <t xml:space="preserve">    </t>
    </r>
    <r>
      <rPr>
        <sz val="10"/>
        <rFont val="細明體"/>
        <family val="3"/>
        <charset val="136"/>
      </rPr>
      <t>供香港有形貿易</t>
    </r>
  </si>
  <si>
    <r>
      <t xml:space="preserve">    </t>
    </r>
    <r>
      <rPr>
        <sz val="10"/>
        <rFont val="細明體"/>
        <family val="3"/>
        <charset val="136"/>
      </rPr>
      <t>香港境外商品貿易融資</t>
    </r>
  </si>
  <si>
    <r>
      <t xml:space="preserve">    </t>
    </r>
    <r>
      <rPr>
        <sz val="10"/>
        <rFont val="細明體"/>
        <family val="3"/>
        <charset val="136"/>
      </rPr>
      <t>在香港使用的其他貸款</t>
    </r>
  </si>
  <si>
    <r>
      <t xml:space="preserve">    </t>
    </r>
    <r>
      <rPr>
        <sz val="10"/>
        <rFont val="細明體"/>
        <family val="3"/>
        <charset val="136"/>
      </rPr>
      <t>在香港境外使用的其他貸款</t>
    </r>
  </si>
  <si>
    <r>
      <t xml:space="preserve">*  </t>
    </r>
    <r>
      <rPr>
        <sz val="10"/>
        <rFont val="細明體"/>
        <family val="3"/>
        <charset val="136"/>
      </rPr>
      <t>經調整以不包括外幣掉期存款。</t>
    </r>
  </si>
  <si>
    <r>
      <t xml:space="preserve">@  </t>
    </r>
    <r>
      <rPr>
        <sz val="10"/>
        <rFont val="細明體"/>
        <family val="3"/>
        <charset val="136"/>
      </rPr>
      <t>經調整以包括外幣掉期存款。</t>
    </r>
  </si>
  <si>
    <r>
      <t xml:space="preserve">#  </t>
    </r>
    <r>
      <rPr>
        <sz val="10"/>
        <rFont val="細明體"/>
        <family val="3"/>
        <charset val="136"/>
      </rPr>
      <t>包括其他使用地區不明確的貸款。</t>
    </r>
  </si>
  <si>
    <r>
      <t>註</t>
    </r>
    <r>
      <rPr>
        <sz val="10"/>
        <rFont val="Times New Roman"/>
        <family val="1"/>
      </rPr>
      <t xml:space="preserve">:  </t>
    </r>
    <r>
      <rPr>
        <sz val="10"/>
        <rFont val="細明體"/>
        <family val="3"/>
        <charset val="136"/>
      </rPr>
      <t>由於進位關係，項目相加數額未必等於總額。</t>
    </r>
  </si>
  <si>
    <t>行業</t>
  </si>
  <si>
    <t>貿易融資</t>
  </si>
  <si>
    <t>運輸及運輸設備</t>
  </si>
  <si>
    <t>建造業及物業發展</t>
  </si>
  <si>
    <t>批發及零售業</t>
  </si>
  <si>
    <t>證券經紀</t>
  </si>
  <si>
    <t>個人</t>
  </si>
  <si>
    <t>其他</t>
  </si>
  <si>
    <t>總計</t>
  </si>
  <si>
    <r>
      <t>前</t>
    </r>
    <r>
      <rPr>
        <sz val="12"/>
        <rFont val="Times New Roman"/>
        <family val="1"/>
      </rPr>
      <t xml:space="preserve">  </t>
    </r>
    <r>
      <rPr>
        <sz val="12"/>
        <rFont val="細明體"/>
        <family val="3"/>
        <charset val="136"/>
      </rPr>
      <t>數</t>
    </r>
    <r>
      <rPr>
        <sz val="12"/>
        <rFont val="Times New Roman"/>
        <family val="1"/>
      </rPr>
      <t xml:space="preserve">  </t>
    </r>
    <r>
      <rPr>
        <sz val="12"/>
        <rFont val="細明體"/>
        <family val="3"/>
        <charset val="136"/>
      </rPr>
      <t>月</t>
    </r>
  </si>
  <si>
    <r>
      <t>製造業</t>
    </r>
    <r>
      <rPr>
        <sz val="10"/>
        <rFont val="Times New Roman"/>
        <family val="1"/>
      </rPr>
      <t xml:space="preserve"> </t>
    </r>
  </si>
  <si>
    <r>
      <t>與財務及金融有關公司</t>
    </r>
    <r>
      <rPr>
        <sz val="10"/>
        <rFont val="Times New Roman"/>
        <family val="1"/>
      </rPr>
      <t>*</t>
    </r>
  </si>
  <si>
    <r>
      <t xml:space="preserve">  </t>
    </r>
    <r>
      <rPr>
        <sz val="10"/>
        <rFont val="細明體"/>
        <family val="3"/>
        <charset val="136"/>
      </rPr>
      <t>購買居者有其屋計劃</t>
    </r>
  </si>
  <si>
    <r>
      <t xml:space="preserve">    </t>
    </r>
    <r>
      <rPr>
        <sz val="10"/>
        <rFont val="細明體"/>
        <family val="3"/>
        <charset val="136"/>
      </rPr>
      <t>樓宇、私人機構參</t>
    </r>
  </si>
  <si>
    <r>
      <t xml:space="preserve">    </t>
    </r>
    <r>
      <rPr>
        <sz val="10"/>
        <rFont val="細明體"/>
        <family val="3"/>
        <charset val="136"/>
      </rPr>
      <t>建居屋計劃樓宇及</t>
    </r>
  </si>
  <si>
    <r>
      <t xml:space="preserve">    </t>
    </r>
    <r>
      <rPr>
        <sz val="10"/>
        <rFont val="細明體"/>
        <family val="3"/>
        <charset val="136"/>
      </rPr>
      <t>租者置其屋計劃樓宇</t>
    </r>
  </si>
  <si>
    <r>
      <t xml:space="preserve">  </t>
    </r>
    <r>
      <rPr>
        <sz val="10"/>
        <rFont val="細明體"/>
        <family val="3"/>
        <charset val="136"/>
      </rPr>
      <t>購買其他住宅物業</t>
    </r>
  </si>
  <si>
    <r>
      <t xml:space="preserve">  </t>
    </r>
    <r>
      <rPr>
        <sz val="10"/>
        <rFont val="細明體"/>
        <family val="3"/>
        <charset val="136"/>
      </rPr>
      <t>其他用途</t>
    </r>
  </si>
  <si>
    <r>
      <t xml:space="preserve">#   </t>
    </r>
    <r>
      <rPr>
        <sz val="10"/>
        <rFont val="細明體"/>
        <family val="3"/>
        <charset val="136"/>
      </rPr>
      <t>部分貸款及墊款數字經重新分類，因此數字不能直接和前數季的數字比較。</t>
    </r>
  </si>
  <si>
    <r>
      <t xml:space="preserve">*   </t>
    </r>
    <r>
      <rPr>
        <sz val="10"/>
        <rFont val="細明體"/>
        <family val="3"/>
        <charset val="136"/>
      </rPr>
      <t>數字並不包括銀行同業借款。</t>
    </r>
  </si>
  <si>
    <t>其中:</t>
  </si>
  <si>
    <t>(以百萬元人民幣計)</t>
  </si>
  <si>
    <r>
      <t xml:space="preserve">      </t>
    </r>
    <r>
      <rPr>
        <sz val="10"/>
        <rFont val="細明體"/>
        <family val="3"/>
        <charset val="136"/>
      </rPr>
      <t>總計</t>
    </r>
  </si>
  <si>
    <t>人民幣存款總計</t>
  </si>
  <si>
    <t>活期存款</t>
    <phoneticPr fontId="24" type="noConversion"/>
  </si>
  <si>
    <t>流通紙幣及硬幣</t>
    <phoneticPr fontId="24" type="noConversion"/>
  </si>
  <si>
    <t>活期及儲蓄存款</t>
    <phoneticPr fontId="24" type="noConversion"/>
  </si>
  <si>
    <r>
      <t xml:space="preserve">    </t>
    </r>
    <r>
      <rPr>
        <sz val="10"/>
        <rFont val="細明體"/>
        <family val="3"/>
        <charset val="136"/>
      </rPr>
      <t>持牌銀行</t>
    </r>
    <phoneticPr fontId="24" type="noConversion"/>
  </si>
  <si>
    <t>附表1.2: 人民幣存款及跨境貿易結算統計數字</t>
    <phoneticPr fontId="24" type="noConversion"/>
  </si>
  <si>
    <t>與跨境貿易結算有關的人民幣匯款總額</t>
    <phoneticPr fontId="24" type="noConversion"/>
  </si>
  <si>
    <t>經營人民幣銀行業務的認可機構數目</t>
    <phoneticPr fontId="24" type="noConversion"/>
  </si>
  <si>
    <r>
      <t xml:space="preserve">    </t>
    </r>
    <r>
      <rPr>
        <sz val="10"/>
        <rFont val="細明體"/>
        <family val="3"/>
        <charset val="136"/>
      </rPr>
      <t>未能確定使用地方的其他貸款</t>
    </r>
    <phoneticPr fontId="24" type="noConversion"/>
  </si>
  <si>
    <r>
      <t xml:space="preserve">  </t>
    </r>
    <r>
      <rPr>
        <sz val="10"/>
        <rFont val="細明體"/>
        <family val="3"/>
        <charset val="136"/>
      </rPr>
      <t>與投資</t>
    </r>
    <phoneticPr fontId="2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</si>
</sst>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_(* #,##0.00_);_(* \(#,##0.00\);_(* &quot;-&quot;??_);_(@_)"/>
    <numFmt numFmtId="177" formatCode="0.0"/>
    <numFmt numFmtId="178" formatCode="#,##0.0"/>
    <numFmt numFmtId="179" formatCode="General_)"/>
    <numFmt numFmtId="180" formatCode="yyyy&quot;年&quot;m&quot;月&quot;"/>
    <numFmt numFmtId="181" formatCode="_(* #,##0_);_(* \(#,##0\);_(* &quot;-&quot;??_);_(@_)"/>
  </numFmts>
  <fonts count="27" x14ac:knownFonts="1">
    <font>
      <sz val="12"/>
      <name val="Times New Roman"/>
      <family val="1"/>
    </font>
    <font>
      <sz val="12"/>
      <name val="Times New Roman"/>
      <family val="1"/>
    </font>
    <font>
      <b/>
      <u/>
      <sz val="14"/>
      <name val="Times New Roman"/>
      <family val="1"/>
    </font>
    <font>
      <sz val="10"/>
      <name val="Times New Roman"/>
      <family val="1"/>
    </font>
    <font>
      <u/>
      <sz val="10"/>
      <name val="Times New Roman"/>
      <family val="1"/>
    </font>
    <font>
      <sz val="12"/>
      <name val="Times New Roman"/>
      <family val="1"/>
    </font>
    <font>
      <vertAlign val="superscript"/>
      <sz val="10"/>
      <name val="Times New Roman"/>
      <family val="1"/>
    </font>
    <font>
      <b/>
      <u/>
      <sz val="10"/>
      <name val="Times New Roman"/>
      <family val="1"/>
    </font>
    <font>
      <b/>
      <sz val="10"/>
      <name val="Times New Roman"/>
      <family val="1"/>
    </font>
    <font>
      <b/>
      <u/>
      <sz val="10"/>
      <color indexed="8"/>
      <name val="Times New Roman"/>
      <family val="1"/>
    </font>
    <font>
      <sz val="10"/>
      <color indexed="12"/>
      <name val="Arial"/>
      <family val="2"/>
    </font>
    <font>
      <sz val="12"/>
      <name val="Times New Roman"/>
      <family val="1"/>
    </font>
    <font>
      <b/>
      <u/>
      <sz val="14"/>
      <name val="細明體"/>
      <family val="3"/>
      <charset val="136"/>
    </font>
    <font>
      <b/>
      <sz val="10"/>
      <name val="細明體"/>
      <family val="3"/>
      <charset val="136"/>
    </font>
    <font>
      <sz val="10"/>
      <name val="細明體"/>
      <family val="3"/>
      <charset val="136"/>
    </font>
    <font>
      <b/>
      <u/>
      <sz val="10"/>
      <name val="細明體"/>
      <family val="3"/>
      <charset val="136"/>
    </font>
    <font>
      <b/>
      <u/>
      <sz val="10"/>
      <color indexed="8"/>
      <name val="細明體"/>
      <family val="3"/>
      <charset val="136"/>
    </font>
    <font>
      <b/>
      <u/>
      <sz val="12"/>
      <name val="細明體"/>
      <family val="3"/>
      <charset val="136"/>
    </font>
    <font>
      <sz val="12"/>
      <name val="細明體"/>
      <family val="3"/>
      <charset val="136"/>
    </font>
    <font>
      <u/>
      <sz val="10"/>
      <name val="細明體"/>
      <family val="3"/>
      <charset val="136"/>
    </font>
    <font>
      <b/>
      <u/>
      <sz val="13"/>
      <name val="Times New Roman"/>
      <family val="1"/>
    </font>
    <font>
      <u/>
      <sz val="11"/>
      <name val="Times New Roman"/>
      <family val="1"/>
    </font>
    <font>
      <sz val="11"/>
      <name val="Times New Roman"/>
      <family val="1"/>
    </font>
    <font>
      <b/>
      <u/>
      <sz val="13"/>
      <name val="細明體"/>
      <family val="3"/>
      <charset val="136"/>
    </font>
    <font>
      <sz val="9"/>
      <name val="細明體"/>
      <family val="3"/>
      <charset val="136"/>
    </font>
    <font>
      <sz val="14"/>
      <name val="細明體"/>
      <family val="3"/>
      <charset val="136"/>
    </font>
    <font>
      <sz val="11"/>
      <color indexed="8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176" fontId="1" fillId="0" borderId="0" applyFont="0" applyFill="0" applyBorder="0" applyAlignment="0" applyProtection="0"/>
  </cellStyleXfs>
  <cellXfs count="83">
    <xf numFmtId="0" fontId="0" fillId="0" borderId="0" xfId="0"/>
    <xf numFmtId="0" fontId="2" fillId="0" borderId="0" xfId="0" applyFont="1" applyAlignment="1">
      <alignment horizontal="centerContinuous"/>
    </xf>
    <xf numFmtId="0" fontId="3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1" fontId="3" fillId="0" borderId="0" xfId="0" quotePrefix="1" applyNumberFormat="1" applyFont="1" applyAlignment="1">
      <alignment horizontal="left"/>
    </xf>
    <xf numFmtId="1" fontId="3" fillId="0" borderId="0" xfId="0" applyNumberFormat="1" applyFont="1"/>
    <xf numFmtId="0" fontId="4" fillId="0" borderId="0" xfId="0" applyFont="1"/>
    <xf numFmtId="1" fontId="4" fillId="0" borderId="0" xfId="0" quotePrefix="1" applyNumberFormat="1" applyFont="1" applyAlignment="1">
      <alignment horizontal="right"/>
    </xf>
    <xf numFmtId="177" fontId="4" fillId="0" borderId="0" xfId="0" applyNumberFormat="1" applyFont="1" applyAlignment="1">
      <alignment horizontal="right"/>
    </xf>
    <xf numFmtId="177" fontId="3" fillId="0" borderId="0" xfId="0" applyNumberFormat="1" applyFont="1" applyAlignment="1">
      <alignment horizontal="right"/>
    </xf>
    <xf numFmtId="1" fontId="4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3" fontId="3" fillId="0" borderId="0" xfId="0" applyNumberFormat="1" applyFont="1" applyAlignment="1">
      <alignment horizontal="right"/>
    </xf>
    <xf numFmtId="0" fontId="4" fillId="0" borderId="0" xfId="0" applyFont="1" applyAlignment="1">
      <alignment horizontal="centerContinuous"/>
    </xf>
    <xf numFmtId="177" fontId="4" fillId="0" borderId="0" xfId="0" applyNumberFormat="1" applyFont="1" applyAlignment="1">
      <alignment horizontal="centerContinuous"/>
    </xf>
    <xf numFmtId="177" fontId="3" fillId="0" borderId="0" xfId="0" applyNumberFormat="1" applyFont="1" applyAlignment="1">
      <alignment horizontal="centerContinuous"/>
    </xf>
    <xf numFmtId="0" fontId="3" fillId="0" borderId="0" xfId="0" quotePrefix="1" applyFont="1" applyAlignment="1">
      <alignment horizontal="left"/>
    </xf>
    <xf numFmtId="3" fontId="3" fillId="0" borderId="0" xfId="0" quotePrefix="1" applyNumberFormat="1" applyFont="1" applyAlignment="1">
      <alignment horizontal="right"/>
    </xf>
    <xf numFmtId="3" fontId="0" fillId="0" borderId="0" xfId="0" applyNumberFormat="1"/>
    <xf numFmtId="0" fontId="5" fillId="0" borderId="0" xfId="0" applyFont="1"/>
    <xf numFmtId="177" fontId="3" fillId="0" borderId="0" xfId="0" quotePrefix="1" applyNumberFormat="1" applyFont="1" applyAlignment="1">
      <alignment horizontal="left"/>
    </xf>
    <xf numFmtId="177" fontId="0" fillId="0" borderId="0" xfId="0" applyNumberFormat="1" applyAlignment="1">
      <alignment horizontal="right"/>
    </xf>
    <xf numFmtId="3" fontId="0" fillId="0" borderId="0" xfId="0" quotePrefix="1" applyNumberFormat="1" applyAlignment="1">
      <alignment horizontal="left"/>
    </xf>
    <xf numFmtId="1" fontId="3" fillId="0" borderId="0" xfId="0" applyNumberFormat="1" applyFont="1" applyAlignment="1">
      <alignment horizontal="left"/>
    </xf>
    <xf numFmtId="178" fontId="0" fillId="0" borderId="0" xfId="0" applyNumberFormat="1"/>
    <xf numFmtId="0" fontId="3" fillId="0" borderId="0" xfId="0" applyFont="1" applyAlignment="1">
      <alignment horizontal="left"/>
    </xf>
    <xf numFmtId="0" fontId="7" fillId="0" borderId="0" xfId="0" applyFont="1" applyAlignment="1">
      <alignment horizontal="centerContinuous"/>
    </xf>
    <xf numFmtId="0" fontId="8" fillId="0" borderId="0" xfId="0" applyFont="1" applyAlignment="1">
      <alignment horizontal="centerContinuous"/>
    </xf>
    <xf numFmtId="177" fontId="10" fillId="0" borderId="0" xfId="0" quotePrefix="1" applyNumberFormat="1" applyFont="1" applyAlignment="1">
      <alignment horizontal="left"/>
    </xf>
    <xf numFmtId="0" fontId="11" fillId="0" borderId="0" xfId="0" applyFont="1"/>
    <xf numFmtId="0" fontId="14" fillId="0" borderId="0" xfId="0" quotePrefix="1" applyFont="1" applyAlignment="1">
      <alignment horizontal="centerContinuous"/>
    </xf>
    <xf numFmtId="1" fontId="15" fillId="0" borderId="0" xfId="0" applyNumberFormat="1" applyFont="1"/>
    <xf numFmtId="1" fontId="14" fillId="0" borderId="0" xfId="0" applyNumberFormat="1" applyFont="1"/>
    <xf numFmtId="1" fontId="16" fillId="0" borderId="0" xfId="0" applyNumberFormat="1" applyFont="1"/>
    <xf numFmtId="1" fontId="15" fillId="0" borderId="0" xfId="0" quotePrefix="1" applyNumberFormat="1" applyFont="1" applyAlignment="1">
      <alignment horizontal="left"/>
    </xf>
    <xf numFmtId="1" fontId="14" fillId="0" borderId="0" xfId="0" applyNumberFormat="1" applyFont="1" applyAlignment="1">
      <alignment horizontal="left"/>
    </xf>
    <xf numFmtId="0" fontId="14" fillId="0" borderId="0" xfId="0" quotePrefix="1" applyFont="1" applyAlignment="1">
      <alignment horizontal="left"/>
    </xf>
    <xf numFmtId="0" fontId="17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18" fillId="0" borderId="0" xfId="0" applyFont="1" applyAlignment="1">
      <alignment horizontal="centerContinuous"/>
    </xf>
    <xf numFmtId="1" fontId="0" fillId="0" borderId="0" xfId="0" applyNumberFormat="1"/>
    <xf numFmtId="177" fontId="0" fillId="0" borderId="0" xfId="0" applyNumberFormat="1"/>
    <xf numFmtId="0" fontId="19" fillId="0" borderId="0" xfId="0" applyFont="1"/>
    <xf numFmtId="0" fontId="14" fillId="0" borderId="0" xfId="0" applyFont="1"/>
    <xf numFmtId="3" fontId="3" fillId="0" borderId="0" xfId="0" applyNumberFormat="1" applyFont="1"/>
    <xf numFmtId="178" fontId="3" fillId="0" borderId="0" xfId="0" applyNumberFormat="1" applyFont="1"/>
    <xf numFmtId="178" fontId="3" fillId="0" borderId="0" xfId="0" applyNumberFormat="1" applyFont="1" applyAlignment="1">
      <alignment horizontal="right"/>
    </xf>
    <xf numFmtId="0" fontId="14" fillId="0" borderId="0" xfId="0" applyFont="1" applyAlignment="1">
      <alignment horizontal="left"/>
    </xf>
    <xf numFmtId="0" fontId="3" fillId="0" borderId="0" xfId="0" quotePrefix="1" applyFont="1"/>
    <xf numFmtId="0" fontId="0" fillId="0" borderId="0" xfId="0" applyAlignment="1">
      <alignment horizontal="right"/>
    </xf>
    <xf numFmtId="178" fontId="0" fillId="0" borderId="0" xfId="0" applyNumberFormat="1" applyAlignment="1">
      <alignment horizontal="right"/>
    </xf>
    <xf numFmtId="179" fontId="21" fillId="0" borderId="0" xfId="0" applyNumberFormat="1" applyFont="1" applyAlignment="1" applyProtection="1">
      <alignment horizontal="centerContinuous"/>
    </xf>
    <xf numFmtId="0" fontId="22" fillId="0" borderId="0" xfId="0" applyFont="1" applyAlignment="1">
      <alignment horizontal="centerContinuous"/>
    </xf>
    <xf numFmtId="0" fontId="22" fillId="0" borderId="0" xfId="0" applyFont="1"/>
    <xf numFmtId="0" fontId="22" fillId="0" borderId="0" xfId="0" applyFont="1" applyAlignment="1">
      <alignment horizontal="right"/>
    </xf>
    <xf numFmtId="0" fontId="14" fillId="0" borderId="0" xfId="0" applyFont="1" applyAlignment="1">
      <alignment horizontal="right"/>
    </xf>
    <xf numFmtId="0" fontId="18" fillId="0" borderId="0" xfId="0" applyFont="1"/>
    <xf numFmtId="0" fontId="13" fillId="0" borderId="0" xfId="0" applyFont="1"/>
    <xf numFmtId="0" fontId="25" fillId="0" borderId="0" xfId="0" applyFont="1" applyAlignment="1">
      <alignment horizontal="left"/>
    </xf>
    <xf numFmtId="3" fontId="26" fillId="0" borderId="0" xfId="0" applyNumberFormat="1" applyFont="1" applyFill="1"/>
    <xf numFmtId="0" fontId="26" fillId="0" borderId="0" xfId="0" applyFont="1" applyFill="1"/>
    <xf numFmtId="0" fontId="22" fillId="0" borderId="0" xfId="0" applyFont="1" applyFill="1"/>
    <xf numFmtId="180" fontId="7" fillId="0" borderId="0" xfId="0" applyNumberFormat="1" applyFont="1" applyBorder="1"/>
    <xf numFmtId="1" fontId="12" fillId="0" borderId="0" xfId="0" applyNumberFormat="1" applyFont="1" applyAlignment="1">
      <alignment horizontal="centerContinuous"/>
    </xf>
    <xf numFmtId="180" fontId="15" fillId="0" borderId="0" xfId="0" applyNumberFormat="1" applyFont="1" applyFill="1" applyAlignment="1">
      <alignment horizontal="right"/>
    </xf>
    <xf numFmtId="3" fontId="22" fillId="0" borderId="0" xfId="0" applyNumberFormat="1" applyFont="1" applyFill="1"/>
    <xf numFmtId="1" fontId="3" fillId="0" borderId="0" xfId="0" quotePrefix="1" applyNumberFormat="1" applyFont="1" applyFill="1" applyAlignment="1">
      <alignment horizontal="left"/>
    </xf>
    <xf numFmtId="177" fontId="0" fillId="0" borderId="0" xfId="0" applyNumberFormat="1" applyFill="1" applyAlignment="1">
      <alignment horizontal="right"/>
    </xf>
    <xf numFmtId="0" fontId="0" fillId="0" borderId="0" xfId="0" applyFill="1"/>
    <xf numFmtId="181" fontId="22" fillId="0" borderId="0" xfId="1" applyNumberFormat="1" applyFont="1" applyFill="1" applyAlignment="1" applyProtection="1">
      <alignment horizontal="right"/>
    </xf>
    <xf numFmtId="3" fontId="0" fillId="0" borderId="0" xfId="0" applyNumberFormat="1" applyFill="1"/>
    <xf numFmtId="178" fontId="0" fillId="0" borderId="0" xfId="0" applyNumberFormat="1" applyFill="1" applyAlignment="1">
      <alignment horizontal="right"/>
    </xf>
    <xf numFmtId="181" fontId="1" fillId="0" borderId="0" xfId="1" applyNumberFormat="1" applyFont="1" applyFill="1" applyAlignment="1" applyProtection="1">
      <alignment horizontal="right"/>
    </xf>
    <xf numFmtId="180" fontId="4" fillId="0" borderId="0" xfId="0" applyNumberFormat="1" applyFont="1" applyBorder="1"/>
    <xf numFmtId="181" fontId="1" fillId="0" borderId="0" xfId="1" applyNumberFormat="1" applyFont="1" applyAlignment="1" applyProtection="1">
      <alignment horizontal="right"/>
    </xf>
    <xf numFmtId="177" fontId="1" fillId="0" borderId="0" xfId="1" applyNumberFormat="1" applyFont="1" applyFill="1" applyAlignment="1" applyProtection="1">
      <alignment horizontal="right"/>
    </xf>
    <xf numFmtId="177" fontId="1" fillId="0" borderId="0" xfId="1" applyNumberFormat="1" applyFont="1" applyFill="1" applyProtection="1"/>
    <xf numFmtId="177" fontId="1" fillId="0" borderId="0" xfId="1" applyNumberFormat="1" applyFont="1" applyFill="1" applyAlignment="1" applyProtection="1">
      <alignment horizontal="left"/>
    </xf>
    <xf numFmtId="0" fontId="23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180" fontId="4" fillId="0" borderId="0" xfId="0" applyNumberFormat="1" applyFont="1" applyAlignment="1">
      <alignment horizontal="right"/>
    </xf>
    <xf numFmtId="180" fontId="0" fillId="0" borderId="0" xfId="0" applyNumberForma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Q125"/>
  <sheetViews>
    <sheetView tabSelected="1" zoomScale="80" workbookViewId="0">
      <selection activeCell="C4" sqref="C4"/>
    </sheetView>
  </sheetViews>
  <sheetFormatPr defaultRowHeight="15.85" x14ac:dyDescent="0.25"/>
  <cols>
    <col min="1" max="1" width="5" customWidth="1"/>
    <col min="2" max="2" width="25.21875" customWidth="1"/>
    <col min="3" max="4" width="13.6640625" customWidth="1"/>
    <col min="5" max="5" width="1.6640625" customWidth="1"/>
    <col min="6" max="6" width="6.44140625" customWidth="1"/>
    <col min="7" max="7" width="1.6640625" customWidth="1"/>
    <col min="8" max="8" width="13.6640625" customWidth="1"/>
    <col min="9" max="9" width="1.6640625" customWidth="1"/>
    <col min="10" max="10" width="6.77734375" customWidth="1"/>
    <col min="11" max="11" width="1.6640625" customWidth="1"/>
    <col min="12" max="12" width="13.6640625" customWidth="1"/>
    <col min="13" max="13" width="1.6640625" customWidth="1"/>
    <col min="14" max="14" width="6.21875" customWidth="1"/>
    <col min="15" max="15" width="1.77734375" customWidth="1"/>
    <col min="17" max="17" width="11.88671875" bestFit="1" customWidth="1"/>
  </cols>
  <sheetData>
    <row r="1" spans="2:17" ht="23.95" customHeight="1" x14ac:dyDescent="0.3">
      <c r="B1" s="64" t="str">
        <f>"附表1.1："&amp;TEXT(C4,"yyyy年m月")&amp;"香港貨幣統計數字"</f>
        <v>附表1.1：2017年9月香港貨幣統計數字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2:17" ht="20.2" customHeight="1" x14ac:dyDescent="0.25">
      <c r="B2" s="28" t="s">
        <v>15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2:17" x14ac:dyDescent="0.25">
      <c r="B3" s="4" t="s">
        <v>2</v>
      </c>
      <c r="C3" s="4"/>
      <c r="D3" s="31" t="s">
        <v>16</v>
      </c>
      <c r="E3" s="2"/>
      <c r="F3" s="3"/>
      <c r="G3" s="3"/>
      <c r="H3" s="3"/>
      <c r="I3" s="3"/>
      <c r="J3" s="3"/>
      <c r="K3" s="3"/>
      <c r="L3" s="3"/>
      <c r="M3" s="3"/>
      <c r="N3" s="3"/>
    </row>
    <row r="4" spans="2:17" x14ac:dyDescent="0.25">
      <c r="B4" s="7"/>
      <c r="C4" s="63">
        <v>42979</v>
      </c>
      <c r="D4" s="27" t="str">
        <f>"( 與"&amp;TEXT(C4,"yyyy年m月")&amp;"比較之變動百分率 )"</f>
        <v>( 與2017年9月比較之變動百分率 )</v>
      </c>
      <c r="E4" s="14"/>
      <c r="F4" s="15"/>
      <c r="G4" s="15"/>
      <c r="H4" s="14"/>
      <c r="I4" s="14"/>
      <c r="J4" s="15"/>
      <c r="K4" s="15"/>
      <c r="L4" s="14"/>
      <c r="M4" s="14"/>
      <c r="N4" s="16"/>
      <c r="Q4" s="63"/>
    </row>
    <row r="5" spans="2:17" x14ac:dyDescent="0.25">
      <c r="B5" s="32" t="s">
        <v>12</v>
      </c>
      <c r="C5" s="11"/>
      <c r="D5" s="63">
        <f>C4-25</f>
        <v>42954</v>
      </c>
      <c r="E5" s="8"/>
      <c r="F5" s="9"/>
      <c r="G5" s="9"/>
      <c r="H5" s="63">
        <f>C4-89</f>
        <v>42890</v>
      </c>
      <c r="I5" s="8"/>
      <c r="J5" s="21"/>
      <c r="K5" s="21"/>
      <c r="L5" s="63">
        <f>C4-365</f>
        <v>42614</v>
      </c>
      <c r="M5" s="8"/>
      <c r="N5" s="10"/>
    </row>
    <row r="6" spans="2:17" ht="13" customHeight="1" x14ac:dyDescent="0.25">
      <c r="B6" s="6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2:17" ht="13" customHeight="1" x14ac:dyDescent="0.25">
      <c r="B7" s="6" t="s">
        <v>17</v>
      </c>
      <c r="C7" s="19">
        <v>1607223.273</v>
      </c>
      <c r="D7" s="19">
        <v>1550258.5619999999</v>
      </c>
      <c r="E7" s="23" t="s">
        <v>0</v>
      </c>
      <c r="F7" s="25">
        <f>(C7/D7-1)*100</f>
        <v>3.6745296814558071</v>
      </c>
      <c r="G7" s="22" t="s">
        <v>1</v>
      </c>
      <c r="H7" s="19">
        <v>1502455.9280000001</v>
      </c>
      <c r="I7" s="19" t="s">
        <v>0</v>
      </c>
      <c r="J7" s="25">
        <f>($C7/H7-1)*100</f>
        <v>6.9730727569135009</v>
      </c>
      <c r="K7" s="22" t="s">
        <v>1</v>
      </c>
      <c r="L7" s="19">
        <v>1417125.98</v>
      </c>
      <c r="M7" s="19" t="s">
        <v>0</v>
      </c>
      <c r="N7" s="25">
        <f>($C7/L7-1)*100</f>
        <v>13.414283252361248</v>
      </c>
      <c r="O7" s="22" t="s">
        <v>1</v>
      </c>
    </row>
    <row r="8" spans="2:17" ht="13" customHeight="1" x14ac:dyDescent="0.25">
      <c r="B8" s="5" t="s">
        <v>18</v>
      </c>
      <c r="C8" s="19">
        <v>786243.77800000005</v>
      </c>
      <c r="D8" s="19">
        <v>783148.48499999999</v>
      </c>
      <c r="E8" s="19" t="s">
        <v>0</v>
      </c>
      <c r="F8" s="25">
        <f t="shared" ref="F8:F18" si="0">(C8/D8-1)*100</f>
        <v>0.39523705392854325</v>
      </c>
      <c r="G8" s="22" t="s">
        <v>1</v>
      </c>
      <c r="H8" s="19">
        <v>796564.39199999999</v>
      </c>
      <c r="I8" s="19" t="s">
        <v>0</v>
      </c>
      <c r="J8" s="25">
        <f t="shared" ref="J8:J18" si="1">($C8/H8-1)*100</f>
        <v>-1.2956408927704</v>
      </c>
      <c r="K8" s="22" t="s">
        <v>1</v>
      </c>
      <c r="L8" s="19">
        <v>817317.69499999995</v>
      </c>
      <c r="M8" s="19" t="s">
        <v>0</v>
      </c>
      <c r="N8" s="25">
        <f t="shared" ref="N8:N18" si="2">($C8/L8-1)*100</f>
        <v>-3.8019386084623963</v>
      </c>
      <c r="O8" s="22" t="s">
        <v>1</v>
      </c>
    </row>
    <row r="9" spans="2:17" ht="13" customHeight="1" x14ac:dyDescent="0.25">
      <c r="B9" s="5" t="s">
        <v>19</v>
      </c>
      <c r="C9" s="19">
        <v>2393467.051</v>
      </c>
      <c r="D9" s="19">
        <v>2333407.0469999998</v>
      </c>
      <c r="E9" s="19" t="s">
        <v>0</v>
      </c>
      <c r="F9" s="25">
        <f t="shared" si="0"/>
        <v>2.5739188572871496</v>
      </c>
      <c r="G9" s="22" t="s">
        <v>1</v>
      </c>
      <c r="H9" s="19">
        <v>2299020.3199999998</v>
      </c>
      <c r="I9" s="19" t="s">
        <v>0</v>
      </c>
      <c r="J9" s="25">
        <f t="shared" si="1"/>
        <v>4.108129457507359</v>
      </c>
      <c r="K9" s="22" t="s">
        <v>1</v>
      </c>
      <c r="L9" s="19">
        <v>2234443.6749999998</v>
      </c>
      <c r="M9" s="19" t="s">
        <v>0</v>
      </c>
      <c r="N9" s="25">
        <f t="shared" si="2"/>
        <v>7.1169113716862853</v>
      </c>
      <c r="O9" s="22" t="s">
        <v>1</v>
      </c>
    </row>
    <row r="10" spans="2:17" ht="13" customHeight="1" x14ac:dyDescent="0.25">
      <c r="B10" s="6" t="s">
        <v>20</v>
      </c>
      <c r="C10" s="19">
        <v>7004256.1430000002</v>
      </c>
      <c r="D10" s="19">
        <v>6917932.6289999997</v>
      </c>
      <c r="E10" s="19" t="s">
        <v>0</v>
      </c>
      <c r="F10" s="25">
        <f t="shared" si="0"/>
        <v>1.2478224150106909</v>
      </c>
      <c r="G10" s="22" t="s">
        <v>1</v>
      </c>
      <c r="H10" s="19">
        <v>6837205.5259999996</v>
      </c>
      <c r="I10" s="19" t="s">
        <v>0</v>
      </c>
      <c r="J10" s="25">
        <f t="shared" si="1"/>
        <v>2.4432586729293604</v>
      </c>
      <c r="K10" s="22" t="s">
        <v>1</v>
      </c>
      <c r="L10" s="19">
        <v>6187842.0839999998</v>
      </c>
      <c r="M10" s="19" t="s">
        <v>0</v>
      </c>
      <c r="N10" s="25">
        <f t="shared" si="2"/>
        <v>13.193841211801693</v>
      </c>
      <c r="O10" s="22" t="s">
        <v>1</v>
      </c>
    </row>
    <row r="11" spans="2:17" ht="13" customHeight="1" x14ac:dyDescent="0.25">
      <c r="B11" s="5" t="s">
        <v>21</v>
      </c>
      <c r="C11" s="19">
        <v>6480182.0999999996</v>
      </c>
      <c r="D11" s="19">
        <v>6518493.7640000004</v>
      </c>
      <c r="E11" s="19" t="s">
        <v>0</v>
      </c>
      <c r="F11" s="25">
        <f t="shared" si="0"/>
        <v>-0.58773798652054232</v>
      </c>
      <c r="G11" s="22" t="s">
        <v>1</v>
      </c>
      <c r="H11" s="19">
        <v>6477489.0329999998</v>
      </c>
      <c r="I11" s="19" t="s">
        <v>0</v>
      </c>
      <c r="J11" s="25">
        <f t="shared" si="1"/>
        <v>4.1575786331393694E-2</v>
      </c>
      <c r="K11" s="22" t="s">
        <v>1</v>
      </c>
      <c r="L11" s="19">
        <v>6202361.2910000002</v>
      </c>
      <c r="M11" s="19" t="s">
        <v>0</v>
      </c>
      <c r="N11" s="25">
        <f t="shared" si="2"/>
        <v>4.4792748433267526</v>
      </c>
      <c r="O11" s="22" t="s">
        <v>1</v>
      </c>
    </row>
    <row r="12" spans="2:17" ht="13" customHeight="1" x14ac:dyDescent="0.25">
      <c r="B12" s="5" t="s">
        <v>19</v>
      </c>
      <c r="C12" s="19">
        <v>13484438.243000001</v>
      </c>
      <c r="D12" s="19">
        <v>13436426.392999999</v>
      </c>
      <c r="E12" s="19" t="s">
        <v>0</v>
      </c>
      <c r="F12" s="25">
        <f t="shared" si="0"/>
        <v>0.35732603741285285</v>
      </c>
      <c r="G12" s="22" t="s">
        <v>1</v>
      </c>
      <c r="H12" s="19">
        <v>13314694.559</v>
      </c>
      <c r="I12" s="19" t="s">
        <v>0</v>
      </c>
      <c r="J12" s="25">
        <f t="shared" si="1"/>
        <v>1.2748597667624484</v>
      </c>
      <c r="K12" s="22" t="s">
        <v>1</v>
      </c>
      <c r="L12" s="19">
        <v>12390203.375</v>
      </c>
      <c r="M12" s="19" t="s">
        <v>0</v>
      </c>
      <c r="N12" s="25">
        <f t="shared" si="2"/>
        <v>8.8314520341761682</v>
      </c>
      <c r="O12" s="22" t="s">
        <v>1</v>
      </c>
    </row>
    <row r="13" spans="2:17" ht="13" customHeight="1" x14ac:dyDescent="0.25">
      <c r="B13" s="6" t="s">
        <v>22</v>
      </c>
      <c r="C13" s="19">
        <v>7019465.3099999996</v>
      </c>
      <c r="D13" s="19">
        <v>6931862.0060000001</v>
      </c>
      <c r="E13" s="19" t="s">
        <v>0</v>
      </c>
      <c r="F13" s="25">
        <f t="shared" si="0"/>
        <v>1.2637773793559681</v>
      </c>
      <c r="G13" s="22" t="s">
        <v>1</v>
      </c>
      <c r="H13" s="19">
        <v>6850484.2920000004</v>
      </c>
      <c r="I13" s="19" t="s">
        <v>0</v>
      </c>
      <c r="J13" s="25">
        <f t="shared" si="1"/>
        <v>2.4667017804469005</v>
      </c>
      <c r="K13" s="22" t="s">
        <v>1</v>
      </c>
      <c r="L13" s="19">
        <v>6200545.3940000003</v>
      </c>
      <c r="M13" s="19" t="s">
        <v>0</v>
      </c>
      <c r="N13" s="25">
        <f t="shared" si="2"/>
        <v>13.207223945048963</v>
      </c>
      <c r="O13" s="22" t="s">
        <v>1</v>
      </c>
    </row>
    <row r="14" spans="2:17" ht="13" customHeight="1" x14ac:dyDescent="0.25">
      <c r="B14" s="5" t="s">
        <v>21</v>
      </c>
      <c r="C14" s="19">
        <v>6514126.4280000003</v>
      </c>
      <c r="D14" s="19">
        <v>6551954.0889999997</v>
      </c>
      <c r="E14" s="19" t="s">
        <v>0</v>
      </c>
      <c r="F14" s="25">
        <f t="shared" si="0"/>
        <v>-0.57734929894438514</v>
      </c>
      <c r="G14" s="22" t="s">
        <v>1</v>
      </c>
      <c r="H14" s="19">
        <v>6511207.8310000002</v>
      </c>
      <c r="I14" s="19" t="s">
        <v>0</v>
      </c>
      <c r="J14" s="25">
        <f t="shared" si="1"/>
        <v>4.4824202755511244E-2</v>
      </c>
      <c r="K14" s="22" t="s">
        <v>1</v>
      </c>
      <c r="L14" s="19">
        <v>6231092.6090000002</v>
      </c>
      <c r="M14" s="19" t="s">
        <v>0</v>
      </c>
      <c r="N14" s="25">
        <f t="shared" si="2"/>
        <v>4.5422823373094223</v>
      </c>
      <c r="O14" s="22" t="s">
        <v>1</v>
      </c>
    </row>
    <row r="15" spans="2:17" ht="13" customHeight="1" x14ac:dyDescent="0.25">
      <c r="B15" s="5" t="s">
        <v>67</v>
      </c>
      <c r="C15" s="19">
        <v>13533591.738</v>
      </c>
      <c r="D15" s="19">
        <v>13483816.095000001</v>
      </c>
      <c r="E15" s="19" t="s">
        <v>0</v>
      </c>
      <c r="F15" s="25">
        <f t="shared" si="0"/>
        <v>0.36915100776595544</v>
      </c>
      <c r="G15" s="22" t="s">
        <v>1</v>
      </c>
      <c r="H15" s="19">
        <v>13361692.123</v>
      </c>
      <c r="I15" s="19" t="s">
        <v>0</v>
      </c>
      <c r="J15" s="25">
        <f t="shared" si="1"/>
        <v>1.2865108207672504</v>
      </c>
      <c r="K15" s="22" t="s">
        <v>1</v>
      </c>
      <c r="L15" s="19">
        <v>12431638.003</v>
      </c>
      <c r="M15" s="19" t="s">
        <v>0</v>
      </c>
      <c r="N15" s="25">
        <f t="shared" si="2"/>
        <v>8.8641073262757164</v>
      </c>
      <c r="O15" s="22" t="s">
        <v>1</v>
      </c>
    </row>
    <row r="16" spans="2:17" ht="13" customHeight="1" x14ac:dyDescent="0.25">
      <c r="B16" s="6"/>
      <c r="C16" s="19"/>
      <c r="D16" s="19"/>
      <c r="E16" s="19"/>
      <c r="F16" s="25"/>
      <c r="G16" s="22"/>
      <c r="H16" s="19"/>
      <c r="I16" s="19"/>
      <c r="J16" s="25"/>
      <c r="K16" s="22"/>
      <c r="L16" s="19"/>
      <c r="M16" s="19"/>
      <c r="N16" s="25"/>
      <c r="O16" s="22"/>
    </row>
    <row r="17" spans="2:16" ht="13" customHeight="1" x14ac:dyDescent="0.25">
      <c r="B17" s="33" t="s">
        <v>70</v>
      </c>
      <c r="C17" s="19">
        <v>455430</v>
      </c>
      <c r="D17" s="19">
        <v>441071</v>
      </c>
      <c r="E17" s="19" t="s">
        <v>0</v>
      </c>
      <c r="F17" s="25">
        <f t="shared" si="0"/>
        <v>3.2554849446007506</v>
      </c>
      <c r="G17" s="22" t="s">
        <v>1</v>
      </c>
      <c r="H17" s="19">
        <v>438518</v>
      </c>
      <c r="I17" s="19" t="s">
        <v>0</v>
      </c>
      <c r="J17" s="25">
        <f t="shared" si="1"/>
        <v>3.8566261818214986</v>
      </c>
      <c r="K17" s="22" t="s">
        <v>1</v>
      </c>
      <c r="L17" s="19">
        <v>396620</v>
      </c>
      <c r="M17" s="19" t="s">
        <v>0</v>
      </c>
      <c r="N17" s="25">
        <f t="shared" si="2"/>
        <v>14.827794866622956</v>
      </c>
      <c r="O17" s="22" t="s">
        <v>1</v>
      </c>
    </row>
    <row r="18" spans="2:16" ht="13" customHeight="1" x14ac:dyDescent="0.25">
      <c r="B18" s="6" t="s">
        <v>23</v>
      </c>
      <c r="C18" s="19">
        <v>430061.723</v>
      </c>
      <c r="D18" s="19">
        <v>421209.33600000001</v>
      </c>
      <c r="E18" s="19" t="s">
        <v>0</v>
      </c>
      <c r="F18" s="25">
        <f t="shared" si="0"/>
        <v>2.1016597314927443</v>
      </c>
      <c r="G18" s="22" t="s">
        <v>1</v>
      </c>
      <c r="H18" s="19">
        <v>413355.25900000002</v>
      </c>
      <c r="I18" s="19" t="s">
        <v>0</v>
      </c>
      <c r="J18" s="25">
        <f t="shared" si="1"/>
        <v>4.041672057207335</v>
      </c>
      <c r="K18" s="22" t="s">
        <v>1</v>
      </c>
      <c r="L18" s="19">
        <v>373767.58199999999</v>
      </c>
      <c r="M18" s="19" t="s">
        <v>0</v>
      </c>
      <c r="N18" s="25">
        <f t="shared" si="2"/>
        <v>15.061269010751177</v>
      </c>
      <c r="O18" s="22" t="s">
        <v>1</v>
      </c>
    </row>
    <row r="19" spans="2:16" ht="13" customHeight="1" x14ac:dyDescent="0.25">
      <c r="B19" s="6"/>
      <c r="C19" s="19"/>
      <c r="D19" s="19"/>
      <c r="E19" s="19"/>
      <c r="F19" s="25"/>
      <c r="G19" s="22"/>
      <c r="H19" s="19"/>
      <c r="I19" s="19"/>
      <c r="J19" s="25"/>
      <c r="K19" s="22"/>
      <c r="L19" s="19"/>
      <c r="M19" s="19"/>
      <c r="N19" s="25"/>
      <c r="O19" s="22"/>
    </row>
    <row r="20" spans="2:16" ht="13" customHeight="1" x14ac:dyDescent="0.25">
      <c r="B20" s="34" t="s">
        <v>24</v>
      </c>
      <c r="C20" s="19"/>
      <c r="D20" s="19"/>
      <c r="E20" s="19"/>
      <c r="F20" s="29"/>
      <c r="G20" s="22"/>
      <c r="H20" s="19"/>
      <c r="I20" s="19"/>
      <c r="J20" s="25"/>
      <c r="K20" s="22"/>
      <c r="L20" s="19"/>
      <c r="M20" s="19"/>
      <c r="N20" s="25"/>
      <c r="O20" s="22"/>
    </row>
    <row r="21" spans="2:16" ht="13" customHeight="1" x14ac:dyDescent="0.25">
      <c r="B21" s="33" t="s">
        <v>25</v>
      </c>
      <c r="C21" s="75">
        <v>1583432.334</v>
      </c>
      <c r="D21" s="73">
        <v>1542753.6459999999</v>
      </c>
      <c r="E21" s="76" t="s">
        <v>0</v>
      </c>
      <c r="F21" s="77">
        <f>C21/D21*100-100</f>
        <v>2.6367585068082917</v>
      </c>
      <c r="G21" s="78" t="s">
        <v>1</v>
      </c>
      <c r="H21" s="75">
        <v>1506585.3330000001</v>
      </c>
      <c r="I21" s="76" t="s">
        <v>0</v>
      </c>
      <c r="J21" s="77">
        <f>C21/H21*100-100</f>
        <v>5.1007400189525072</v>
      </c>
      <c r="K21" s="78" t="s">
        <v>1</v>
      </c>
      <c r="L21" s="73">
        <v>1397018.9790000001</v>
      </c>
      <c r="M21" s="76" t="s">
        <v>0</v>
      </c>
      <c r="N21" s="77">
        <f>C21/L21*100-100</f>
        <v>13.343652291211995</v>
      </c>
      <c r="O21" s="78" t="s">
        <v>1</v>
      </c>
      <c r="P21" s="30"/>
    </row>
    <row r="22" spans="2:16" ht="13" customHeight="1" x14ac:dyDescent="0.25">
      <c r="B22" s="6" t="s">
        <v>23</v>
      </c>
      <c r="C22" s="75">
        <v>433356.30300000001</v>
      </c>
      <c r="D22" s="73">
        <v>426278.22499999998</v>
      </c>
      <c r="E22" s="76" t="s">
        <v>0</v>
      </c>
      <c r="F22" s="77">
        <f>C22/D22*100-100</f>
        <v>1.6604362092386964</v>
      </c>
      <c r="G22" s="78" t="s">
        <v>1</v>
      </c>
      <c r="H22" s="75">
        <v>415851.71399999998</v>
      </c>
      <c r="I22" s="76" t="s">
        <v>0</v>
      </c>
      <c r="J22" s="77">
        <f>C22/H22*100-100</f>
        <v>4.2093343397882563</v>
      </c>
      <c r="K22" s="78" t="s">
        <v>1</v>
      </c>
      <c r="L22" s="73">
        <v>376439.69400000002</v>
      </c>
      <c r="M22" s="76" t="s">
        <v>0</v>
      </c>
      <c r="N22" s="77">
        <f>C22/L22*100-100</f>
        <v>15.119715031964716</v>
      </c>
      <c r="O22" s="78" t="s">
        <v>1</v>
      </c>
      <c r="P22" s="30"/>
    </row>
    <row r="23" spans="2:16" ht="13" customHeight="1" x14ac:dyDescent="0.25">
      <c r="B23" s="6" t="s">
        <v>26</v>
      </c>
      <c r="C23" s="75">
        <v>1150076.031</v>
      </c>
      <c r="D23" s="73">
        <v>1116475.4210000001</v>
      </c>
      <c r="E23" s="76" t="s">
        <v>0</v>
      </c>
      <c r="F23" s="77">
        <f>C23/D23*100-100</f>
        <v>3.0095252764189553</v>
      </c>
      <c r="G23" s="78" t="s">
        <v>1</v>
      </c>
      <c r="H23" s="75">
        <v>1090733.6189999999</v>
      </c>
      <c r="I23" s="76" t="s">
        <v>0</v>
      </c>
      <c r="J23" s="77">
        <f>C23/H23*100-100</f>
        <v>5.4405962158208752</v>
      </c>
      <c r="K23" s="78" t="s">
        <v>1</v>
      </c>
      <c r="L23" s="73">
        <v>1020579.285</v>
      </c>
      <c r="M23" s="76" t="s">
        <v>0</v>
      </c>
      <c r="N23" s="77">
        <f>C23/L23*100-100</f>
        <v>12.688553246502536</v>
      </c>
      <c r="O23" s="78" t="s">
        <v>1</v>
      </c>
      <c r="P23" s="30"/>
    </row>
    <row r="24" spans="2:16" ht="13" customHeight="1" x14ac:dyDescent="0.25">
      <c r="B24" s="6"/>
      <c r="C24" s="19"/>
      <c r="D24" s="19"/>
      <c r="E24" s="19"/>
      <c r="F24" s="25"/>
      <c r="G24" s="22"/>
      <c r="H24" s="19"/>
      <c r="I24" s="19"/>
      <c r="J24" s="25"/>
      <c r="K24" s="22"/>
      <c r="L24" s="19"/>
      <c r="M24" s="19"/>
      <c r="N24" s="25"/>
      <c r="O24" s="22"/>
    </row>
    <row r="25" spans="2:16" ht="13" customHeight="1" x14ac:dyDescent="0.25">
      <c r="B25" s="32" t="s">
        <v>27</v>
      </c>
      <c r="C25" s="19"/>
      <c r="D25" s="19"/>
      <c r="E25" s="19"/>
      <c r="F25" s="25"/>
      <c r="G25" s="22"/>
      <c r="H25" s="19"/>
      <c r="I25" s="19"/>
      <c r="J25" s="25"/>
      <c r="K25" s="22"/>
      <c r="L25" s="19"/>
      <c r="M25" s="19"/>
      <c r="N25" s="25"/>
      <c r="O25" s="22"/>
    </row>
    <row r="26" spans="2:16" ht="13" customHeight="1" x14ac:dyDescent="0.25">
      <c r="B26" s="6"/>
      <c r="C26" s="19"/>
      <c r="D26" s="19"/>
      <c r="E26" s="19"/>
      <c r="F26" s="25"/>
      <c r="G26" s="22"/>
      <c r="H26" s="19"/>
      <c r="I26" s="19"/>
      <c r="J26" s="25"/>
      <c r="K26" s="22"/>
      <c r="L26" s="19"/>
      <c r="M26" s="19"/>
      <c r="N26" s="25"/>
      <c r="O26" s="22"/>
    </row>
    <row r="27" spans="2:16" ht="13" customHeight="1" x14ac:dyDescent="0.25">
      <c r="B27" s="33" t="s">
        <v>69</v>
      </c>
      <c r="C27" s="19">
        <v>1963405.328</v>
      </c>
      <c r="D27" s="19">
        <v>1912197.7109999999</v>
      </c>
      <c r="E27" s="19" t="s">
        <v>0</v>
      </c>
      <c r="F27" s="25">
        <f t="shared" ref="F27:F40" si="3">(C27/D27-1)*100</f>
        <v>2.677945732568654</v>
      </c>
      <c r="G27" s="22" t="s">
        <v>1</v>
      </c>
      <c r="H27" s="19">
        <v>1885665.061</v>
      </c>
      <c r="I27" s="19" t="s">
        <v>0</v>
      </c>
      <c r="J27" s="25">
        <f t="shared" ref="J27:J40" si="4">($C27/H27-1)*100</f>
        <v>4.1226975356255968</v>
      </c>
      <c r="K27" s="22" t="s">
        <v>1</v>
      </c>
      <c r="L27" s="19">
        <v>1860676.0930000001</v>
      </c>
      <c r="M27" s="19" t="s">
        <v>0</v>
      </c>
      <c r="N27" s="25">
        <f t="shared" ref="N27:N40" si="5">($C27/L27-1)*100</f>
        <v>5.5210702919479049</v>
      </c>
      <c r="O27" s="22" t="s">
        <v>1</v>
      </c>
    </row>
    <row r="28" spans="2:16" ht="13" customHeight="1" x14ac:dyDescent="0.25">
      <c r="B28" s="33" t="s">
        <v>4</v>
      </c>
      <c r="C28" s="19">
        <v>5251240.5630000001</v>
      </c>
      <c r="D28" s="19">
        <v>5270775.716</v>
      </c>
      <c r="E28" s="19" t="s">
        <v>0</v>
      </c>
      <c r="F28" s="25">
        <f t="shared" si="3"/>
        <v>-0.37063146019852278</v>
      </c>
      <c r="G28" s="22" t="s">
        <v>1</v>
      </c>
      <c r="H28" s="19">
        <v>5163174.1150000002</v>
      </c>
      <c r="I28" s="19" t="s">
        <v>0</v>
      </c>
      <c r="J28" s="25">
        <f t="shared" si="4"/>
        <v>1.7056648882738612</v>
      </c>
      <c r="K28" s="22" t="s">
        <v>1</v>
      </c>
      <c r="L28" s="19">
        <v>4925081.7920000004</v>
      </c>
      <c r="M28" s="19" t="s">
        <v>0</v>
      </c>
      <c r="N28" s="25">
        <f t="shared" si="5"/>
        <v>6.6224031351071577</v>
      </c>
      <c r="O28" s="22" t="s">
        <v>1</v>
      </c>
    </row>
    <row r="29" spans="2:16" ht="13" customHeight="1" x14ac:dyDescent="0.25">
      <c r="B29" s="33" t="s">
        <v>5</v>
      </c>
      <c r="C29" s="19">
        <v>5287224.415</v>
      </c>
      <c r="D29" s="19">
        <v>5300017.5209999997</v>
      </c>
      <c r="E29" s="19" t="s">
        <v>0</v>
      </c>
      <c r="F29" s="25">
        <f t="shared" si="3"/>
        <v>-0.24137856052947049</v>
      </c>
      <c r="G29" s="22" t="s">
        <v>1</v>
      </c>
      <c r="H29" s="19">
        <v>5330391.0990000004</v>
      </c>
      <c r="I29" s="19" t="s">
        <v>0</v>
      </c>
      <c r="J29" s="25">
        <f t="shared" si="4"/>
        <v>-0.80982207868571798</v>
      </c>
      <c r="K29" s="22" t="s">
        <v>1</v>
      </c>
      <c r="L29" s="19">
        <v>4841766.6890000002</v>
      </c>
      <c r="M29" s="19" t="s">
        <v>0</v>
      </c>
      <c r="N29" s="25">
        <f t="shared" si="5"/>
        <v>9.2003137410985545</v>
      </c>
      <c r="O29" s="22" t="s">
        <v>1</v>
      </c>
    </row>
    <row r="30" spans="2:16" ht="13" customHeight="1" x14ac:dyDescent="0.25">
      <c r="B30" s="24" t="s">
        <v>72</v>
      </c>
      <c r="C30" s="19">
        <v>5244141.5410000002</v>
      </c>
      <c r="D30" s="19">
        <v>5258781.3870000001</v>
      </c>
      <c r="E30" s="19" t="s">
        <v>0</v>
      </c>
      <c r="F30" s="25">
        <f t="shared" si="3"/>
        <v>-0.27838856424400316</v>
      </c>
      <c r="G30" s="22" t="s">
        <v>1</v>
      </c>
      <c r="H30" s="19">
        <v>5289618.3370000003</v>
      </c>
      <c r="I30" s="19" t="s">
        <v>0</v>
      </c>
      <c r="J30" s="25">
        <f t="shared" si="4"/>
        <v>-0.85973681091313647</v>
      </c>
      <c r="K30" s="22" t="s">
        <v>1</v>
      </c>
      <c r="L30" s="19">
        <v>4805901.7769999998</v>
      </c>
      <c r="M30" s="19" t="s">
        <v>0</v>
      </c>
      <c r="N30" s="25">
        <f t="shared" si="5"/>
        <v>9.1187832031299543</v>
      </c>
      <c r="O30" s="22" t="s">
        <v>1</v>
      </c>
    </row>
    <row r="31" spans="2:16" ht="13" customHeight="1" x14ac:dyDescent="0.25">
      <c r="B31" s="6" t="s">
        <v>28</v>
      </c>
      <c r="C31" s="19">
        <v>37234.927000000003</v>
      </c>
      <c r="D31" s="19">
        <v>35381.137999999999</v>
      </c>
      <c r="E31" s="19" t="s">
        <v>0</v>
      </c>
      <c r="F31" s="25">
        <f t="shared" si="3"/>
        <v>5.2394838176205827</v>
      </c>
      <c r="G31" s="22" t="s">
        <v>1</v>
      </c>
      <c r="H31" s="19">
        <v>34946.055</v>
      </c>
      <c r="I31" s="19" t="s">
        <v>0</v>
      </c>
      <c r="J31" s="25">
        <f t="shared" si="4"/>
        <v>6.5497292899012516</v>
      </c>
      <c r="K31" s="22" t="s">
        <v>1</v>
      </c>
      <c r="L31" s="19">
        <v>30215.213</v>
      </c>
      <c r="M31" s="19" t="s">
        <v>0</v>
      </c>
      <c r="N31" s="25">
        <f t="shared" si="5"/>
        <v>23.232382972114095</v>
      </c>
      <c r="O31" s="22" t="s">
        <v>1</v>
      </c>
    </row>
    <row r="32" spans="2:16" ht="13" customHeight="1" x14ac:dyDescent="0.25">
      <c r="B32" s="6" t="s">
        <v>29</v>
      </c>
      <c r="C32" s="19">
        <v>5847.9470000000001</v>
      </c>
      <c r="D32" s="19">
        <v>5854.9960000000001</v>
      </c>
      <c r="E32" s="19" t="s">
        <v>0</v>
      </c>
      <c r="F32" s="25">
        <f t="shared" si="3"/>
        <v>-0.1203929088935296</v>
      </c>
      <c r="G32" s="22" t="s">
        <v>1</v>
      </c>
      <c r="H32" s="19">
        <v>5826.7070000000003</v>
      </c>
      <c r="I32" s="19" t="s">
        <v>0</v>
      </c>
      <c r="J32" s="25">
        <f t="shared" si="4"/>
        <v>0.3645283691114054</v>
      </c>
      <c r="K32" s="22" t="s">
        <v>1</v>
      </c>
      <c r="L32" s="19">
        <v>5649.6989999999996</v>
      </c>
      <c r="M32" s="19" t="s">
        <v>0</v>
      </c>
      <c r="N32" s="25">
        <f t="shared" si="5"/>
        <v>3.5090010989966114</v>
      </c>
      <c r="O32" s="22" t="s">
        <v>1</v>
      </c>
    </row>
    <row r="33" spans="2:15" ht="13" customHeight="1" x14ac:dyDescent="0.25">
      <c r="B33" s="33" t="s">
        <v>30</v>
      </c>
      <c r="C33" s="19">
        <v>6490501.6780000003</v>
      </c>
      <c r="D33" s="19">
        <v>6416867.1890000002</v>
      </c>
      <c r="E33" s="19" t="s">
        <v>0</v>
      </c>
      <c r="F33" s="25">
        <f t="shared" si="3"/>
        <v>1.1475146178220319</v>
      </c>
      <c r="G33" s="22" t="s">
        <v>1</v>
      </c>
      <c r="H33" s="19">
        <v>6346347.3789999997</v>
      </c>
      <c r="I33" s="19" t="s">
        <v>0</v>
      </c>
      <c r="J33" s="25">
        <f t="shared" si="4"/>
        <v>2.2714530168488123</v>
      </c>
      <c r="K33" s="22" t="s">
        <v>1</v>
      </c>
      <c r="L33" s="19">
        <v>5733147.71</v>
      </c>
      <c r="M33" s="19" t="s">
        <v>0</v>
      </c>
      <c r="N33" s="25">
        <f t="shared" si="5"/>
        <v>13.210089924580014</v>
      </c>
      <c r="O33" s="22" t="s">
        <v>1</v>
      </c>
    </row>
    <row r="34" spans="2:15" ht="13" customHeight="1" x14ac:dyDescent="0.25">
      <c r="B34" s="5" t="s">
        <v>31</v>
      </c>
      <c r="C34" s="19">
        <v>1177161.55</v>
      </c>
      <c r="D34" s="19">
        <v>1129049.226</v>
      </c>
      <c r="E34" s="19" t="s">
        <v>0</v>
      </c>
      <c r="F34" s="25">
        <f t="shared" si="3"/>
        <v>4.2613132263907172</v>
      </c>
      <c r="G34" s="22" t="s">
        <v>1</v>
      </c>
      <c r="H34" s="19">
        <v>1089100.669</v>
      </c>
      <c r="I34" s="19" t="s">
        <v>0</v>
      </c>
      <c r="J34" s="25">
        <f t="shared" si="4"/>
        <v>8.0856511713335522</v>
      </c>
      <c r="K34" s="22" t="s">
        <v>1</v>
      </c>
      <c r="L34" s="19">
        <v>1043358.398</v>
      </c>
      <c r="M34" s="19" t="s">
        <v>0</v>
      </c>
      <c r="N34" s="25">
        <f t="shared" si="5"/>
        <v>12.824275172988052</v>
      </c>
      <c r="O34" s="22" t="s">
        <v>1</v>
      </c>
    </row>
    <row r="35" spans="2:15" ht="13" customHeight="1" x14ac:dyDescent="0.25">
      <c r="B35" s="5" t="s">
        <v>32</v>
      </c>
      <c r="C35" s="19">
        <v>3072500.548</v>
      </c>
      <c r="D35" s="19">
        <v>3056517.645</v>
      </c>
      <c r="E35" s="19" t="s">
        <v>0</v>
      </c>
      <c r="F35" s="25">
        <f t="shared" si="3"/>
        <v>0.52291217837874271</v>
      </c>
      <c r="G35" s="22" t="s">
        <v>1</v>
      </c>
      <c r="H35" s="19">
        <v>2972089.8960000002</v>
      </c>
      <c r="I35" s="19" t="s">
        <v>0</v>
      </c>
      <c r="J35" s="25">
        <f t="shared" si="4"/>
        <v>3.3784527222793015</v>
      </c>
      <c r="K35" s="22" t="s">
        <v>1</v>
      </c>
      <c r="L35" s="19">
        <v>2723120.0890000002</v>
      </c>
      <c r="M35" s="19" t="s">
        <v>0</v>
      </c>
      <c r="N35" s="25">
        <f t="shared" si="5"/>
        <v>12.830152456783539</v>
      </c>
      <c r="O35" s="22" t="s">
        <v>1</v>
      </c>
    </row>
    <row r="36" spans="2:15" ht="13" customHeight="1" x14ac:dyDescent="0.25">
      <c r="B36" s="5" t="s">
        <v>33</v>
      </c>
      <c r="C36" s="19">
        <v>2240839.58</v>
      </c>
      <c r="D36" s="19">
        <v>2231300.318</v>
      </c>
      <c r="E36" s="19" t="s">
        <v>0</v>
      </c>
      <c r="F36" s="25">
        <f t="shared" si="3"/>
        <v>0.42752030836219479</v>
      </c>
      <c r="G36" s="22" t="s">
        <v>1</v>
      </c>
      <c r="H36" s="19">
        <v>2285156.8139999998</v>
      </c>
      <c r="I36" s="19" t="s">
        <v>0</v>
      </c>
      <c r="J36" s="25">
        <f t="shared" si="4"/>
        <v>-1.9393519835702477</v>
      </c>
      <c r="K36" s="22" t="s">
        <v>1</v>
      </c>
      <c r="L36" s="19">
        <v>1966669.223</v>
      </c>
      <c r="M36" s="19" t="s">
        <v>0</v>
      </c>
      <c r="N36" s="25">
        <f t="shared" si="5"/>
        <v>13.940847489430608</v>
      </c>
      <c r="O36" s="22" t="s">
        <v>1</v>
      </c>
    </row>
    <row r="37" spans="2:15" ht="13" customHeight="1" x14ac:dyDescent="0.25">
      <c r="B37" s="33" t="s">
        <v>34</v>
      </c>
      <c r="C37" s="19">
        <v>4491121.9989999998</v>
      </c>
      <c r="D37" s="19">
        <v>4544230.0049999999</v>
      </c>
      <c r="E37" s="19" t="s">
        <v>0</v>
      </c>
      <c r="F37" s="25">
        <f t="shared" si="3"/>
        <v>-1.1686909760633912</v>
      </c>
      <c r="G37" s="22" t="s">
        <v>1</v>
      </c>
      <c r="H37" s="19">
        <v>4521940.7910000002</v>
      </c>
      <c r="I37" s="19" t="s">
        <v>0</v>
      </c>
      <c r="J37" s="25">
        <f t="shared" si="4"/>
        <v>-0.68153904317674874</v>
      </c>
      <c r="K37" s="22" t="s">
        <v>1</v>
      </c>
      <c r="L37" s="19">
        <v>4180083.8909999998</v>
      </c>
      <c r="M37" s="19" t="s">
        <v>0</v>
      </c>
      <c r="N37" s="25">
        <f t="shared" si="5"/>
        <v>7.4409537251079128</v>
      </c>
      <c r="O37" s="22" t="s">
        <v>1</v>
      </c>
    </row>
    <row r="38" spans="2:15" ht="13" customHeight="1" x14ac:dyDescent="0.25">
      <c r="B38" s="33" t="s">
        <v>35</v>
      </c>
      <c r="C38" s="19">
        <v>1520246.629</v>
      </c>
      <c r="D38" s="19">
        <v>1521893.754</v>
      </c>
      <c r="E38" s="19" t="s">
        <v>0</v>
      </c>
      <c r="F38" s="25">
        <f t="shared" si="3"/>
        <v>-0.10822864576918168</v>
      </c>
      <c r="G38" s="22" t="s">
        <v>1</v>
      </c>
      <c r="H38" s="19">
        <v>1510942.105</v>
      </c>
      <c r="I38" s="19" t="s">
        <v>0</v>
      </c>
      <c r="J38" s="25">
        <f t="shared" si="4"/>
        <v>0.61580943235413077</v>
      </c>
      <c r="K38" s="22" t="s">
        <v>1</v>
      </c>
      <c r="L38" s="19">
        <v>1714292.973</v>
      </c>
      <c r="M38" s="19" t="s">
        <v>0</v>
      </c>
      <c r="N38" s="25">
        <f t="shared" si="5"/>
        <v>-11.319322137826903</v>
      </c>
      <c r="O38" s="22" t="s">
        <v>1</v>
      </c>
    </row>
    <row r="39" spans="2:15" ht="13" customHeight="1" x14ac:dyDescent="0.25">
      <c r="B39" s="33" t="s">
        <v>36</v>
      </c>
      <c r="C39" s="19">
        <v>6011368.6279999996</v>
      </c>
      <c r="D39" s="19">
        <v>6066123.7589999996</v>
      </c>
      <c r="E39" s="19" t="s">
        <v>0</v>
      </c>
      <c r="F39" s="25">
        <f t="shared" si="3"/>
        <v>-0.90263788170761305</v>
      </c>
      <c r="G39" s="22" t="s">
        <v>1</v>
      </c>
      <c r="H39" s="19">
        <v>6032882.8959999997</v>
      </c>
      <c r="I39" s="19" t="s">
        <v>0</v>
      </c>
      <c r="J39" s="25">
        <f t="shared" si="4"/>
        <v>-0.35661670168113391</v>
      </c>
      <c r="K39" s="22" t="s">
        <v>1</v>
      </c>
      <c r="L39" s="19">
        <v>5894376.8640000001</v>
      </c>
      <c r="M39" s="19" t="s">
        <v>0</v>
      </c>
      <c r="N39" s="25">
        <f t="shared" si="5"/>
        <v>1.9848029180917992</v>
      </c>
      <c r="O39" s="22" t="s">
        <v>1</v>
      </c>
    </row>
    <row r="40" spans="2:15" ht="13" customHeight="1" x14ac:dyDescent="0.25">
      <c r="B40" s="33" t="s">
        <v>6</v>
      </c>
      <c r="C40" s="19">
        <v>12501870.306</v>
      </c>
      <c r="D40" s="19">
        <v>12482990.948000001</v>
      </c>
      <c r="E40" s="19" t="s">
        <v>0</v>
      </c>
      <c r="F40" s="25">
        <f t="shared" si="3"/>
        <v>0.15124066082115029</v>
      </c>
      <c r="G40" s="22" t="s">
        <v>1</v>
      </c>
      <c r="H40" s="19">
        <v>12379230.275</v>
      </c>
      <c r="I40" s="19" t="s">
        <v>0</v>
      </c>
      <c r="J40" s="25">
        <f t="shared" si="4"/>
        <v>0.99069189501768129</v>
      </c>
      <c r="K40" s="22" t="s">
        <v>1</v>
      </c>
      <c r="L40" s="19">
        <v>11627524.573999999</v>
      </c>
      <c r="M40" s="19" t="s">
        <v>0</v>
      </c>
      <c r="N40" s="25">
        <f t="shared" si="5"/>
        <v>7.5196205902252178</v>
      </c>
      <c r="O40" s="22" t="s">
        <v>1</v>
      </c>
    </row>
    <row r="41" spans="2:15" ht="13" customHeight="1" x14ac:dyDescent="0.25">
      <c r="B41" s="6"/>
      <c r="C41" s="19"/>
      <c r="D41" s="19"/>
      <c r="E41" s="19"/>
      <c r="F41" s="25"/>
      <c r="G41" s="22"/>
      <c r="H41" s="19"/>
      <c r="I41" s="19"/>
      <c r="J41" s="25"/>
      <c r="K41" s="22"/>
      <c r="L41" s="19"/>
      <c r="M41" s="19"/>
      <c r="N41" s="25"/>
      <c r="O41" s="22"/>
    </row>
    <row r="42" spans="2:15" ht="13" customHeight="1" x14ac:dyDescent="0.25">
      <c r="B42" s="33" t="s">
        <v>7</v>
      </c>
      <c r="C42" s="19">
        <v>69.86</v>
      </c>
      <c r="D42" s="19">
        <v>72.834000000000003</v>
      </c>
      <c r="E42" s="19" t="s">
        <v>0</v>
      </c>
      <c r="F42" s="25">
        <v>-4.0832499999999996</v>
      </c>
      <c r="G42" s="22" t="s">
        <v>1</v>
      </c>
      <c r="H42" s="19">
        <v>73.122</v>
      </c>
      <c r="I42" s="19" t="s">
        <v>0</v>
      </c>
      <c r="J42" s="25">
        <v>-4.4610300000000001</v>
      </c>
      <c r="K42" s="22" t="s">
        <v>1</v>
      </c>
      <c r="L42" s="19">
        <v>44.036000000000001</v>
      </c>
      <c r="M42" s="19" t="s">
        <v>0</v>
      </c>
      <c r="N42" s="25">
        <v>58.642919999999997</v>
      </c>
      <c r="O42" s="22" t="s">
        <v>1</v>
      </c>
    </row>
    <row r="43" spans="2:15" ht="13" customHeight="1" x14ac:dyDescent="0.25">
      <c r="B43" s="6"/>
      <c r="C43" s="19"/>
      <c r="D43" s="19"/>
      <c r="E43" s="19"/>
      <c r="F43" s="25"/>
      <c r="G43" s="22"/>
      <c r="H43" s="19"/>
      <c r="I43" s="19"/>
      <c r="J43" s="25"/>
      <c r="K43" s="22"/>
      <c r="L43" s="19"/>
      <c r="M43" s="19"/>
      <c r="N43" s="25"/>
      <c r="O43" s="22"/>
    </row>
    <row r="44" spans="2:15" ht="14.95" customHeight="1" x14ac:dyDescent="0.25">
      <c r="B44" s="35" t="s">
        <v>8</v>
      </c>
      <c r="F44" s="25"/>
      <c r="H44" s="19"/>
      <c r="J44" s="25"/>
      <c r="L44" s="19"/>
      <c r="N44" s="25"/>
    </row>
    <row r="45" spans="2:15" ht="13" customHeight="1" x14ac:dyDescent="0.25">
      <c r="B45" s="6"/>
      <c r="F45" s="25"/>
      <c r="H45" s="19"/>
      <c r="J45" s="25"/>
      <c r="L45" s="19"/>
      <c r="N45" s="25"/>
    </row>
    <row r="46" spans="2:15" ht="13" customHeight="1" x14ac:dyDescent="0.25">
      <c r="B46" s="33" t="s">
        <v>13</v>
      </c>
      <c r="C46" s="19">
        <v>6335315.915</v>
      </c>
      <c r="D46" s="19">
        <v>6269590.8640000001</v>
      </c>
      <c r="E46" s="19" t="s">
        <v>0</v>
      </c>
      <c r="F46" s="25">
        <v>1.0483100000000001</v>
      </c>
      <c r="G46" s="22" t="s">
        <v>1</v>
      </c>
      <c r="H46" s="19">
        <v>6167137.4630000005</v>
      </c>
      <c r="I46" t="s">
        <v>0</v>
      </c>
      <c r="J46" s="25">
        <v>2.7269999999999999</v>
      </c>
      <c r="K46" t="s">
        <v>1</v>
      </c>
      <c r="L46" s="19">
        <v>5501748.8600000003</v>
      </c>
      <c r="M46" t="s">
        <v>0</v>
      </c>
      <c r="N46" s="25">
        <v>15.15094</v>
      </c>
      <c r="O46" t="s">
        <v>1</v>
      </c>
    </row>
    <row r="47" spans="2:15" ht="13" customHeight="1" x14ac:dyDescent="0.25">
      <c r="B47" s="6" t="s">
        <v>37</v>
      </c>
      <c r="C47" s="19">
        <v>309536.92300000001</v>
      </c>
      <c r="D47" s="19">
        <v>302263.25699999998</v>
      </c>
      <c r="E47" s="19" t="s">
        <v>0</v>
      </c>
      <c r="F47" s="25">
        <v>2.4064000000000001</v>
      </c>
      <c r="G47" s="22" t="s">
        <v>1</v>
      </c>
      <c r="H47" s="19">
        <v>288911.13900000002</v>
      </c>
      <c r="I47" s="19" t="s">
        <v>0</v>
      </c>
      <c r="J47" s="25">
        <v>7.1391400000000003</v>
      </c>
      <c r="K47" s="22" t="s">
        <v>1</v>
      </c>
      <c r="L47" s="19">
        <v>283354.74099999998</v>
      </c>
      <c r="M47" s="19" t="s">
        <v>0</v>
      </c>
      <c r="N47" s="25">
        <v>9.2400699999999993</v>
      </c>
      <c r="O47" s="22" t="s">
        <v>1</v>
      </c>
    </row>
    <row r="48" spans="2:15" ht="13" customHeight="1" x14ac:dyDescent="0.25">
      <c r="B48" s="6" t="s">
        <v>38</v>
      </c>
      <c r="C48" s="19">
        <v>197698.63</v>
      </c>
      <c r="D48" s="19">
        <v>193917.43400000001</v>
      </c>
      <c r="E48" s="19" t="s">
        <v>0</v>
      </c>
      <c r="F48" s="25">
        <v>1.9498899999999999</v>
      </c>
      <c r="G48" s="22" t="s">
        <v>1</v>
      </c>
      <c r="H48" s="19">
        <v>198468.81700000001</v>
      </c>
      <c r="I48" s="19" t="s">
        <v>0</v>
      </c>
      <c r="J48" s="25">
        <v>-0.38806000000000002</v>
      </c>
      <c r="K48" s="22" t="s">
        <v>1</v>
      </c>
      <c r="L48" s="19">
        <v>184259.58799999999</v>
      </c>
      <c r="M48" s="19" t="s">
        <v>0</v>
      </c>
      <c r="N48" s="25">
        <v>7.2935299999999996</v>
      </c>
      <c r="O48" s="22" t="s">
        <v>1</v>
      </c>
    </row>
    <row r="49" spans="2:16" ht="13" customHeight="1" x14ac:dyDescent="0.25">
      <c r="B49" s="6" t="s">
        <v>39</v>
      </c>
      <c r="C49" s="19">
        <v>5828080.3619999997</v>
      </c>
      <c r="D49" s="19">
        <v>5773410.1730000004</v>
      </c>
      <c r="E49" s="19" t="s">
        <v>0</v>
      </c>
      <c r="F49" s="25">
        <v>0.94693000000000005</v>
      </c>
      <c r="G49" s="22" t="s">
        <v>1</v>
      </c>
      <c r="H49" s="19">
        <v>5679757.5070000002</v>
      </c>
      <c r="I49" s="19" t="s">
        <v>0</v>
      </c>
      <c r="J49" s="25">
        <v>2.6114199999999999</v>
      </c>
      <c r="K49" s="22" t="s">
        <v>1</v>
      </c>
      <c r="L49" s="19">
        <v>5034134.5310000004</v>
      </c>
      <c r="M49" s="19" t="s">
        <v>0</v>
      </c>
      <c r="N49" s="25">
        <v>15.771240000000001</v>
      </c>
      <c r="O49" s="22" t="s">
        <v>1</v>
      </c>
    </row>
    <row r="50" spans="2:16" ht="14.25" customHeight="1" x14ac:dyDescent="0.25">
      <c r="B50" s="36" t="s">
        <v>14</v>
      </c>
      <c r="C50" s="19">
        <v>2713477.054</v>
      </c>
      <c r="D50" s="19">
        <v>2681686.7749999999</v>
      </c>
      <c r="E50" s="19" t="s">
        <v>0</v>
      </c>
      <c r="F50" s="25">
        <v>1.1854499999999999</v>
      </c>
      <c r="G50" s="22" t="s">
        <v>1</v>
      </c>
      <c r="H50" s="19">
        <v>2677064.5290000001</v>
      </c>
      <c r="I50" s="19" t="s">
        <v>0</v>
      </c>
      <c r="J50" s="25">
        <v>1.36016</v>
      </c>
      <c r="K50" s="22" t="s">
        <v>1</v>
      </c>
      <c r="L50" s="19">
        <v>2322322.2480000001</v>
      </c>
      <c r="M50" s="19" t="s">
        <v>0</v>
      </c>
      <c r="N50" s="25">
        <v>16.843260000000001</v>
      </c>
      <c r="O50" s="22" t="s">
        <v>1</v>
      </c>
    </row>
    <row r="51" spans="2:16" ht="13" customHeight="1" x14ac:dyDescent="0.25">
      <c r="B51" s="5" t="s">
        <v>40</v>
      </c>
      <c r="C51" s="19">
        <v>2712192.483</v>
      </c>
      <c r="D51" s="19">
        <v>2680530.0129999998</v>
      </c>
      <c r="E51" s="19" t="s">
        <v>0</v>
      </c>
      <c r="F51" s="25">
        <v>1.1812</v>
      </c>
      <c r="G51" s="22" t="s">
        <v>1</v>
      </c>
      <c r="H51" s="19">
        <v>2675791.233</v>
      </c>
      <c r="I51" s="19" t="s">
        <v>0</v>
      </c>
      <c r="J51" s="25">
        <v>1.36039</v>
      </c>
      <c r="K51" s="22" t="s">
        <v>1</v>
      </c>
      <c r="L51" s="19">
        <v>2322322.2480000001</v>
      </c>
      <c r="M51" s="19" t="s">
        <v>0</v>
      </c>
      <c r="N51" s="25">
        <v>16.787939999999999</v>
      </c>
      <c r="O51" s="22" t="s">
        <v>1</v>
      </c>
    </row>
    <row r="52" spans="2:16" s="69" customFormat="1" ht="13" customHeight="1" x14ac:dyDescent="0.25">
      <c r="B52" s="67" t="s">
        <v>76</v>
      </c>
      <c r="C52" s="70">
        <v>1284.5709999999999</v>
      </c>
      <c r="D52" s="70">
        <v>1156.7619999999999</v>
      </c>
      <c r="E52" s="71" t="s">
        <v>0</v>
      </c>
      <c r="F52" s="25">
        <v>11.04885</v>
      </c>
      <c r="G52" s="68" t="s">
        <v>1</v>
      </c>
      <c r="H52" s="70">
        <v>1273.296</v>
      </c>
      <c r="I52" s="71" t="s">
        <v>0</v>
      </c>
      <c r="J52" s="25">
        <v>0.88549</v>
      </c>
      <c r="K52" s="68" t="s">
        <v>1</v>
      </c>
      <c r="L52" s="73">
        <v>0</v>
      </c>
      <c r="M52" s="71" t="s">
        <v>0</v>
      </c>
      <c r="N52" s="72" t="str">
        <f>IF(L52=0,"-",$C52/L52*100-100)</f>
        <v>-</v>
      </c>
      <c r="O52" s="68" t="s">
        <v>1</v>
      </c>
    </row>
    <row r="53" spans="2:16" ht="13" customHeight="1" x14ac:dyDescent="0.25">
      <c r="B53" s="33" t="s">
        <v>9</v>
      </c>
      <c r="C53" s="19">
        <v>5112454.2929999996</v>
      </c>
      <c r="D53" s="19">
        <v>5021850.8210000005</v>
      </c>
      <c r="E53" s="19" t="s">
        <v>0</v>
      </c>
      <c r="F53" s="25">
        <v>1.8041799999999999</v>
      </c>
      <c r="G53" s="22" t="s">
        <v>1</v>
      </c>
      <c r="H53" s="19">
        <v>4893756.6739999996</v>
      </c>
      <c r="I53" s="19" t="s">
        <v>0</v>
      </c>
      <c r="J53" s="25">
        <v>4.4689100000000002</v>
      </c>
      <c r="K53" s="22" t="s">
        <v>1</v>
      </c>
      <c r="L53" s="19">
        <v>4331398.43</v>
      </c>
      <c r="M53" s="19" t="s">
        <v>0</v>
      </c>
      <c r="N53" s="25">
        <v>18.032409999999999</v>
      </c>
      <c r="O53" s="22" t="s">
        <v>1</v>
      </c>
    </row>
    <row r="54" spans="2:16" ht="13" customHeight="1" x14ac:dyDescent="0.25">
      <c r="B54" s="33" t="s">
        <v>10</v>
      </c>
      <c r="C54" s="19">
        <v>3936338.676</v>
      </c>
      <c r="D54" s="19">
        <v>3929426.818</v>
      </c>
      <c r="E54" s="19" t="s">
        <v>0</v>
      </c>
      <c r="F54" s="25">
        <v>0.17588999999999999</v>
      </c>
      <c r="G54" s="22" t="s">
        <v>1</v>
      </c>
      <c r="H54" s="19">
        <v>3950445.318</v>
      </c>
      <c r="I54" s="19" t="s">
        <v>0</v>
      </c>
      <c r="J54" s="25">
        <v>-0.35708000000000001</v>
      </c>
      <c r="K54" s="22" t="s">
        <v>1</v>
      </c>
      <c r="L54" s="19">
        <v>3492672.6779999998</v>
      </c>
      <c r="M54" s="19" t="s">
        <v>0</v>
      </c>
      <c r="N54" s="25">
        <v>12.70276</v>
      </c>
      <c r="O54" s="22" t="s">
        <v>1</v>
      </c>
    </row>
    <row r="55" spans="2:16" ht="13" customHeight="1" x14ac:dyDescent="0.25">
      <c r="B55" s="33" t="s">
        <v>11</v>
      </c>
      <c r="C55" s="19">
        <v>9048792.9690000005</v>
      </c>
      <c r="D55" s="19">
        <v>8951277.6390000004</v>
      </c>
      <c r="E55" s="19" t="s">
        <v>0</v>
      </c>
      <c r="F55" s="25">
        <v>1.0893999999999999</v>
      </c>
      <c r="G55" s="22" t="s">
        <v>1</v>
      </c>
      <c r="H55" s="19">
        <v>8844201.9920000006</v>
      </c>
      <c r="I55" s="19" t="s">
        <v>0</v>
      </c>
      <c r="J55" s="25">
        <v>2.3132700000000002</v>
      </c>
      <c r="K55" s="22" t="s">
        <v>1</v>
      </c>
      <c r="L55" s="19">
        <v>7824071.108</v>
      </c>
      <c r="M55" s="19" t="s">
        <v>0</v>
      </c>
      <c r="N55" s="25">
        <v>15.65325</v>
      </c>
      <c r="O55" s="22" t="s">
        <v>1</v>
      </c>
    </row>
    <row r="56" spans="2:16" ht="13" customHeight="1" x14ac:dyDescent="0.25">
      <c r="B56" s="5" t="s">
        <v>3</v>
      </c>
      <c r="C56" s="19"/>
      <c r="D56" s="19"/>
      <c r="E56" s="19"/>
      <c r="F56" s="19"/>
      <c r="G56" s="22"/>
      <c r="H56" s="19"/>
      <c r="I56" s="19"/>
      <c r="J56" s="19"/>
      <c r="K56" s="22"/>
      <c r="L56" s="19"/>
      <c r="M56" s="19"/>
      <c r="N56" s="19"/>
      <c r="O56" s="22"/>
    </row>
    <row r="57" spans="2:16" ht="13" customHeight="1" x14ac:dyDescent="0.25"/>
    <row r="58" spans="2:16" ht="13" customHeight="1" x14ac:dyDescent="0.25"/>
    <row r="59" spans="2:16" ht="13" customHeight="1" x14ac:dyDescent="0.25">
      <c r="B59" s="4" t="s">
        <v>41</v>
      </c>
      <c r="P59" s="20"/>
    </row>
    <row r="60" spans="2:16" ht="13" customHeight="1" x14ac:dyDescent="0.25">
      <c r="B60" s="17" t="s">
        <v>42</v>
      </c>
      <c r="C60" s="13"/>
      <c r="D60" s="13"/>
      <c r="E60" s="13"/>
      <c r="F60" s="18"/>
      <c r="G60" s="18"/>
      <c r="H60" s="13"/>
      <c r="I60" s="13"/>
      <c r="J60" s="18"/>
      <c r="K60" s="18"/>
      <c r="L60" s="13"/>
      <c r="M60" s="13"/>
      <c r="N60" s="13"/>
    </row>
    <row r="61" spans="2:16" ht="13" customHeight="1" x14ac:dyDescent="0.25">
      <c r="B61" s="26" t="s">
        <v>43</v>
      </c>
      <c r="C61" s="13"/>
      <c r="D61" s="13"/>
      <c r="E61" s="13"/>
      <c r="F61" s="18"/>
      <c r="G61" s="18"/>
      <c r="H61" s="13"/>
      <c r="I61" s="13"/>
      <c r="J61" s="18"/>
      <c r="K61" s="18"/>
      <c r="L61" s="13"/>
      <c r="M61" s="13"/>
      <c r="N61" s="13"/>
    </row>
    <row r="62" spans="2:16" ht="13" customHeight="1" x14ac:dyDescent="0.25"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</row>
    <row r="63" spans="2:16" ht="13" customHeight="1" x14ac:dyDescent="0.25"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</row>
    <row r="64" spans="2:16" ht="13" customHeight="1" x14ac:dyDescent="0.25"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</row>
    <row r="65" spans="2:14" x14ac:dyDescent="0.25">
      <c r="B65" s="37" t="s">
        <v>44</v>
      </c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</row>
    <row r="66" spans="2:14" x14ac:dyDescent="0.25"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</row>
    <row r="67" spans="2:14" x14ac:dyDescent="0.25"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</row>
    <row r="68" spans="2:14" x14ac:dyDescent="0.25"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</row>
    <row r="69" spans="2:14" x14ac:dyDescent="0.25"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</row>
    <row r="70" spans="2:14" x14ac:dyDescent="0.25"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</row>
    <row r="71" spans="2:14" x14ac:dyDescent="0.25"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</row>
    <row r="72" spans="2:14" x14ac:dyDescent="0.25"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</row>
    <row r="73" spans="2:14" x14ac:dyDescent="0.25"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</row>
    <row r="74" spans="2:14" x14ac:dyDescent="0.25"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</row>
    <row r="75" spans="2:14" x14ac:dyDescent="0.25"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</row>
    <row r="76" spans="2:14" x14ac:dyDescent="0.25"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</row>
    <row r="77" spans="2:14" x14ac:dyDescent="0.25"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</row>
    <row r="78" spans="2:14" x14ac:dyDescent="0.25"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</row>
    <row r="79" spans="2:14" x14ac:dyDescent="0.25"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</row>
    <row r="80" spans="2:14" x14ac:dyDescent="0.25"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</row>
    <row r="81" spans="2:14" x14ac:dyDescent="0.25"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</row>
    <row r="82" spans="2:14" x14ac:dyDescent="0.25"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</row>
    <row r="83" spans="2:14" x14ac:dyDescent="0.25"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</row>
    <row r="84" spans="2:14" x14ac:dyDescent="0.25"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</row>
    <row r="85" spans="2:14" x14ac:dyDescent="0.25"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</row>
    <row r="86" spans="2:14" x14ac:dyDescent="0.25"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</row>
    <row r="87" spans="2:14" x14ac:dyDescent="0.25"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</row>
    <row r="88" spans="2:14" x14ac:dyDescent="0.25"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</row>
    <row r="89" spans="2:14" x14ac:dyDescent="0.25"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</row>
    <row r="90" spans="2:14" x14ac:dyDescent="0.25"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</row>
    <row r="91" spans="2:14" x14ac:dyDescent="0.25"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</row>
    <row r="92" spans="2:14" x14ac:dyDescent="0.25"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</row>
    <row r="93" spans="2:14" x14ac:dyDescent="0.25"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</row>
    <row r="94" spans="2:14" x14ac:dyDescent="0.25"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</row>
    <row r="95" spans="2:14" x14ac:dyDescent="0.25"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</row>
    <row r="96" spans="2:14" x14ac:dyDescent="0.25"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</row>
    <row r="97" spans="2:14" x14ac:dyDescent="0.25"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</row>
    <row r="98" spans="2:14" x14ac:dyDescent="0.25"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</row>
    <row r="99" spans="2:14" x14ac:dyDescent="0.25"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</row>
    <row r="100" spans="2:14" x14ac:dyDescent="0.25"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</row>
    <row r="101" spans="2:14" x14ac:dyDescent="0.25"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</row>
    <row r="102" spans="2:14" x14ac:dyDescent="0.25"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</row>
    <row r="103" spans="2:14" x14ac:dyDescent="0.25"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</row>
    <row r="104" spans="2:14" x14ac:dyDescent="0.25"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</row>
    <row r="105" spans="2:14" x14ac:dyDescent="0.25"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</row>
    <row r="106" spans="2:14" x14ac:dyDescent="0.25"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</row>
    <row r="107" spans="2:14" x14ac:dyDescent="0.25"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</row>
    <row r="108" spans="2:14" x14ac:dyDescent="0.25"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</row>
    <row r="109" spans="2:14" x14ac:dyDescent="0.25"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</row>
    <row r="110" spans="2:14" x14ac:dyDescent="0.25"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</row>
    <row r="111" spans="2:14" x14ac:dyDescent="0.25"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</row>
    <row r="112" spans="2:14" x14ac:dyDescent="0.25"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</row>
    <row r="113" spans="2:14" x14ac:dyDescent="0.25"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</row>
    <row r="114" spans="2:14" x14ac:dyDescent="0.25"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</row>
    <row r="115" spans="2:14" x14ac:dyDescent="0.25"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</row>
    <row r="116" spans="2:14" x14ac:dyDescent="0.25"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</row>
    <row r="117" spans="2:14" x14ac:dyDescent="0.25"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</row>
    <row r="118" spans="2:14" x14ac:dyDescent="0.25"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</row>
    <row r="119" spans="2:14" x14ac:dyDescent="0.25"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</row>
    <row r="120" spans="2:14" x14ac:dyDescent="0.25"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</row>
    <row r="121" spans="2:14" x14ac:dyDescent="0.25"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</row>
    <row r="122" spans="2:14" x14ac:dyDescent="0.25"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</row>
    <row r="123" spans="2:14" x14ac:dyDescent="0.25"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</row>
    <row r="124" spans="2:14" x14ac:dyDescent="0.25"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</row>
    <row r="125" spans="2:14" x14ac:dyDescent="0.25"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</row>
  </sheetData>
  <phoneticPr fontId="24" type="noConversion"/>
  <printOptions horizontalCentered="1" verticalCentered="1"/>
  <pageMargins left="0.19685039370078741" right="0.19685039370078741" top="0.39370078740157483" bottom="0.39370078740157483" header="0.51181102362204722" footer="0.51181102362204722"/>
  <pageSetup paperSize="9" scale="8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workbookViewId="0">
      <selection activeCell="G10" sqref="G10"/>
    </sheetView>
  </sheetViews>
  <sheetFormatPr defaultRowHeight="15.85" x14ac:dyDescent="0.25"/>
  <cols>
    <col min="1" max="1" width="4" customWidth="1"/>
    <col min="2" max="2" width="9.33203125" customWidth="1"/>
    <col min="3" max="3" width="20.77734375" customWidth="1"/>
    <col min="4" max="4" width="11.21875" bestFit="1" customWidth="1"/>
    <col min="5" max="5" width="10.77734375" customWidth="1"/>
    <col min="6" max="6" width="11.21875" bestFit="1" customWidth="1"/>
    <col min="7" max="7" width="11.21875" customWidth="1"/>
  </cols>
  <sheetData>
    <row r="1" spans="1:9" x14ac:dyDescent="0.25">
      <c r="A1" s="4"/>
      <c r="B1" s="4"/>
      <c r="C1" s="4"/>
      <c r="D1" s="4"/>
      <c r="E1" s="4"/>
      <c r="F1" s="4"/>
      <c r="G1" s="4"/>
    </row>
    <row r="2" spans="1:9" ht="18" x14ac:dyDescent="0.3">
      <c r="A2" s="79" t="s">
        <v>73</v>
      </c>
      <c r="B2" s="80"/>
      <c r="C2" s="80"/>
      <c r="D2" s="80"/>
      <c r="E2" s="80"/>
      <c r="F2" s="80"/>
      <c r="G2" s="80"/>
    </row>
    <row r="3" spans="1:9" x14ac:dyDescent="0.25">
      <c r="A3" s="52"/>
      <c r="B3" s="53"/>
      <c r="C3" s="53"/>
      <c r="D3" s="53"/>
      <c r="E3" s="53"/>
      <c r="F3" s="53"/>
      <c r="G3" s="53"/>
    </row>
    <row r="4" spans="1:9" x14ac:dyDescent="0.25">
      <c r="A4" s="54"/>
      <c r="B4" s="54"/>
      <c r="C4" s="54"/>
      <c r="D4" s="54"/>
      <c r="E4" s="54"/>
      <c r="F4" s="54"/>
      <c r="G4" s="56" t="s">
        <v>66</v>
      </c>
    </row>
    <row r="5" spans="1:9" x14ac:dyDescent="0.25">
      <c r="A5" s="54"/>
      <c r="B5" s="54"/>
      <c r="C5" s="54"/>
      <c r="D5" s="54"/>
      <c r="E5" s="54"/>
      <c r="F5" s="54"/>
      <c r="G5" s="55"/>
    </row>
    <row r="6" spans="1:9" s="58" customFormat="1" ht="14.4" x14ac:dyDescent="0.25">
      <c r="D6" s="65">
        <f>G6-89</f>
        <v>42890</v>
      </c>
      <c r="E6" s="65">
        <f>G6-59</f>
        <v>42920</v>
      </c>
      <c r="F6" s="65">
        <f>G6-27</f>
        <v>42952</v>
      </c>
      <c r="G6" s="65">
        <f>'Table 1A'!C4</f>
        <v>42979</v>
      </c>
    </row>
    <row r="7" spans="1:9" x14ac:dyDescent="0.25">
      <c r="A7" s="54"/>
      <c r="B7" s="54"/>
      <c r="C7" s="54"/>
      <c r="D7" s="62"/>
      <c r="E7" s="62"/>
      <c r="F7" s="62"/>
      <c r="G7" s="62"/>
    </row>
    <row r="8" spans="1:9" x14ac:dyDescent="0.25">
      <c r="A8" s="33" t="s">
        <v>68</v>
      </c>
      <c r="B8" s="44"/>
      <c r="C8" s="44"/>
      <c r="D8" s="66">
        <v>526077.01600000006</v>
      </c>
      <c r="E8" s="66">
        <v>534730.19999999995</v>
      </c>
      <c r="F8" s="66">
        <v>532752.53399999999</v>
      </c>
      <c r="G8" s="66">
        <v>535467.93999999994</v>
      </c>
    </row>
    <row r="9" spans="1:9" x14ac:dyDescent="0.25">
      <c r="A9" s="44" t="s">
        <v>65</v>
      </c>
      <c r="B9" s="44"/>
      <c r="C9" s="44"/>
      <c r="D9" s="66"/>
      <c r="E9" s="66"/>
      <c r="F9" s="66"/>
      <c r="G9" s="66"/>
      <c r="H9" s="60"/>
    </row>
    <row r="10" spans="1:9" x14ac:dyDescent="0.25">
      <c r="A10" s="44"/>
      <c r="B10" s="33" t="s">
        <v>71</v>
      </c>
      <c r="C10" s="44"/>
      <c r="D10" s="66">
        <v>142517.27100000001</v>
      </c>
      <c r="E10" s="66">
        <v>142309.36900000001</v>
      </c>
      <c r="F10" s="66">
        <v>144422.476</v>
      </c>
      <c r="G10" s="66">
        <v>153368.46799999999</v>
      </c>
      <c r="H10" s="60"/>
      <c r="I10" s="60"/>
    </row>
    <row r="11" spans="1:9" x14ac:dyDescent="0.25">
      <c r="A11" s="44"/>
      <c r="B11" s="33" t="s">
        <v>5</v>
      </c>
      <c r="C11" s="44"/>
      <c r="D11" s="66">
        <v>383559.745</v>
      </c>
      <c r="E11" s="66">
        <v>392420.83100000001</v>
      </c>
      <c r="F11" s="66">
        <v>388330.05800000002</v>
      </c>
      <c r="G11" s="66">
        <v>382099.47200000001</v>
      </c>
      <c r="H11" s="60"/>
    </row>
    <row r="12" spans="1:9" x14ac:dyDescent="0.25">
      <c r="A12" s="44"/>
      <c r="B12" s="44"/>
      <c r="C12" s="44"/>
      <c r="D12" s="62"/>
      <c r="E12" s="62"/>
      <c r="F12" s="62"/>
      <c r="G12" s="62"/>
      <c r="H12" s="61"/>
    </row>
    <row r="13" spans="1:9" x14ac:dyDescent="0.25">
      <c r="A13" s="48" t="s">
        <v>75</v>
      </c>
      <c r="B13" s="44"/>
      <c r="C13" s="44"/>
      <c r="D13" s="66">
        <v>140</v>
      </c>
      <c r="E13" s="66">
        <v>138</v>
      </c>
      <c r="F13" s="66">
        <v>137</v>
      </c>
      <c r="G13" s="66">
        <v>137</v>
      </c>
      <c r="H13" s="60"/>
    </row>
    <row r="14" spans="1:9" x14ac:dyDescent="0.25">
      <c r="A14" s="48"/>
      <c r="B14" s="44"/>
      <c r="C14" s="44"/>
      <c r="D14" s="66"/>
      <c r="E14" s="66"/>
      <c r="F14" s="66"/>
      <c r="G14" s="66"/>
      <c r="H14" s="60"/>
    </row>
    <row r="15" spans="1:9" x14ac:dyDescent="0.25">
      <c r="A15" s="48" t="s">
        <v>74</v>
      </c>
      <c r="B15" s="33"/>
      <c r="C15" s="44"/>
      <c r="D15" s="66">
        <v>372484.92530650995</v>
      </c>
      <c r="E15" s="66">
        <v>329571.13802997005</v>
      </c>
      <c r="F15" s="66">
        <v>335978.62677326996</v>
      </c>
      <c r="G15" s="66">
        <v>327880.6148484</v>
      </c>
      <c r="H15" s="60"/>
    </row>
    <row r="16" spans="1:9" x14ac:dyDescent="0.25">
      <c r="A16" s="44"/>
      <c r="B16" s="44"/>
      <c r="C16" s="44"/>
    </row>
    <row r="17" spans="1:7" x14ac:dyDescent="0.25">
      <c r="A17" s="56"/>
      <c r="B17" s="44"/>
      <c r="C17" s="44"/>
      <c r="D17" s="4"/>
      <c r="E17" s="4"/>
      <c r="F17" s="4"/>
      <c r="G17" s="4"/>
    </row>
    <row r="18" spans="1:7" x14ac:dyDescent="0.25">
      <c r="A18" s="37" t="s">
        <v>44</v>
      </c>
    </row>
    <row r="19" spans="1:7" ht="16.600000000000001" x14ac:dyDescent="0.25">
      <c r="A19" s="44"/>
      <c r="B19" s="57"/>
      <c r="C19" s="57"/>
    </row>
    <row r="24" spans="1:7" ht="18.75" x14ac:dyDescent="0.3">
      <c r="A24" s="59"/>
    </row>
  </sheetData>
  <mergeCells count="1">
    <mergeCell ref="A2:G2"/>
  </mergeCells>
  <phoneticPr fontId="24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113"/>
  <sheetViews>
    <sheetView workbookViewId="0">
      <selection activeCell="B5" sqref="B5"/>
    </sheetView>
  </sheetViews>
  <sheetFormatPr defaultRowHeight="15.85" x14ac:dyDescent="0.25"/>
  <cols>
    <col min="1" max="1" width="19.77734375" customWidth="1"/>
    <col min="2" max="2" width="14.6640625" customWidth="1"/>
    <col min="3" max="3" width="8.109375" customWidth="1"/>
    <col min="4" max="4" width="1.6640625" customWidth="1"/>
    <col min="5" max="5" width="7.109375" customWidth="1"/>
    <col min="6" max="6" width="1.6640625" customWidth="1"/>
    <col min="7" max="7" width="7.6640625" customWidth="1"/>
    <col min="8" max="8" width="1.6640625" customWidth="1"/>
    <col min="9" max="9" width="5.6640625" customWidth="1"/>
    <col min="10" max="10" width="1.6640625" customWidth="1"/>
    <col min="11" max="11" width="7.6640625" customWidth="1"/>
    <col min="12" max="12" width="1.6640625" customWidth="1"/>
    <col min="13" max="13" width="5.6640625" customWidth="1"/>
    <col min="14" max="14" width="1.6640625" customWidth="1"/>
  </cols>
  <sheetData>
    <row r="1" spans="1:52" ht="16.600000000000001" x14ac:dyDescent="0.25">
      <c r="A1" s="38" t="str">
        <f>"附表2："&amp;TEXT(B5,"yyyy年m月")&amp;"分類行業在香港使用之貸款按季分析"</f>
        <v>附表2：2017年9月分類行業在香港使用之貸款按季分析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52" x14ac:dyDescent="0.25">
      <c r="A2" s="28" t="s">
        <v>15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</row>
    <row r="3" spans="1:52" ht="14.95" customHeight="1" x14ac:dyDescent="0.25">
      <c r="A3" s="4"/>
      <c r="B3" s="4"/>
    </row>
    <row r="4" spans="1:52" ht="14.95" customHeight="1" x14ac:dyDescent="0.25">
      <c r="A4" s="4"/>
      <c r="B4" s="4"/>
      <c r="C4" s="40" t="s">
        <v>54</v>
      </c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U4" s="41"/>
      <c r="V4" s="41"/>
      <c r="W4" s="42"/>
      <c r="X4" s="41"/>
      <c r="Y4" s="42"/>
      <c r="Z4" s="41"/>
      <c r="AA4" s="42"/>
    </row>
    <row r="5" spans="1:52" s="4" customFormat="1" ht="14.95" customHeight="1" x14ac:dyDescent="0.25">
      <c r="B5" s="74">
        <f>'Table 1A'!C4</f>
        <v>42979</v>
      </c>
      <c r="C5" s="3" t="str">
        <f>"( 與"&amp;TEXT(B5,"yyyy年m月")&amp;"比較之變動百分率 )#"</f>
        <v>( 與2017年9月比較之變動百分率 )#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U5" s="41"/>
      <c r="V5" s="41"/>
      <c r="W5" s="42"/>
      <c r="X5" s="41"/>
      <c r="Y5" s="42"/>
      <c r="Z5" s="41"/>
      <c r="AA5" s="42"/>
    </row>
    <row r="6" spans="1:52" s="4" customFormat="1" ht="14.95" customHeight="1" x14ac:dyDescent="0.25">
      <c r="A6" s="43" t="s">
        <v>45</v>
      </c>
      <c r="C6" s="81">
        <f>'Table 1A'!H5</f>
        <v>42890</v>
      </c>
      <c r="D6" s="82">
        <v>41334</v>
      </c>
      <c r="E6" s="82">
        <v>41334</v>
      </c>
      <c r="F6" s="3"/>
      <c r="G6" s="81">
        <f>C6-90</f>
        <v>42800</v>
      </c>
      <c r="H6" s="82">
        <v>41334</v>
      </c>
      <c r="I6" s="82">
        <v>41334</v>
      </c>
      <c r="J6" s="3"/>
      <c r="K6" s="81">
        <f>'Table 1A'!L5</f>
        <v>42614</v>
      </c>
      <c r="L6" s="82">
        <v>41334</v>
      </c>
      <c r="M6" s="82">
        <v>41334</v>
      </c>
      <c r="N6" s="3"/>
      <c r="U6" s="41"/>
      <c r="V6" s="41"/>
      <c r="W6" s="42"/>
      <c r="X6" s="41"/>
      <c r="Y6" s="42"/>
      <c r="Z6" s="41"/>
      <c r="AA6" s="42"/>
    </row>
    <row r="7" spans="1:52" s="4" customFormat="1" ht="14.95" customHeight="1" x14ac:dyDescent="0.25">
      <c r="A7" s="7"/>
      <c r="C7" s="14"/>
      <c r="D7" s="14"/>
      <c r="E7" s="3"/>
      <c r="F7" s="3"/>
      <c r="G7" s="14"/>
      <c r="H7" s="14"/>
      <c r="I7" s="3"/>
      <c r="J7" s="3"/>
      <c r="K7" s="14"/>
      <c r="L7" s="14"/>
      <c r="M7" s="3"/>
      <c r="N7" s="3"/>
      <c r="U7" s="41"/>
      <c r="V7" s="41"/>
      <c r="W7" s="42"/>
      <c r="X7" s="41"/>
      <c r="Y7" s="42"/>
      <c r="Z7" s="41"/>
      <c r="AA7" s="42"/>
    </row>
    <row r="8" spans="1:52" s="4" customFormat="1" ht="14.95" customHeight="1" x14ac:dyDescent="0.25">
      <c r="A8" s="44" t="s">
        <v>46</v>
      </c>
      <c r="B8" s="45">
        <v>507235.55300000001</v>
      </c>
      <c r="E8" s="46">
        <v>4.0739400000000003</v>
      </c>
      <c r="I8" s="46">
        <v>8.7237399999999994</v>
      </c>
      <c r="M8" s="46">
        <v>8.4730500000000006</v>
      </c>
      <c r="N8"/>
      <c r="O8"/>
      <c r="U8" s="41"/>
      <c r="V8" s="41"/>
      <c r="W8" s="42"/>
      <c r="X8" s="41"/>
      <c r="Y8" s="42"/>
      <c r="Z8" s="41"/>
      <c r="AA8" s="42"/>
    </row>
    <row r="9" spans="1:52" s="4" customFormat="1" ht="14.95" customHeight="1" x14ac:dyDescent="0.25">
      <c r="B9" s="45"/>
      <c r="C9"/>
      <c r="D9"/>
      <c r="E9" s="46"/>
      <c r="F9"/>
      <c r="G9"/>
      <c r="I9" s="46"/>
      <c r="K9"/>
      <c r="L9"/>
      <c r="M9" s="46"/>
      <c r="P9" s="41"/>
      <c r="Q9" s="41"/>
      <c r="R9" s="42"/>
      <c r="S9" s="41"/>
      <c r="T9" s="42"/>
      <c r="U9" s="41"/>
      <c r="V9" s="41"/>
      <c r="W9" s="42"/>
      <c r="X9" s="41"/>
      <c r="Y9" s="42"/>
      <c r="Z9" s="41"/>
      <c r="AA9" s="42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</row>
    <row r="10" spans="1:52" s="4" customFormat="1" ht="14.95" customHeight="1" x14ac:dyDescent="0.25">
      <c r="A10" s="44" t="s">
        <v>55</v>
      </c>
      <c r="B10" s="13">
        <v>284559.58600000001</v>
      </c>
      <c r="C10"/>
      <c r="D10"/>
      <c r="E10" s="46">
        <v>4.7205899999999996</v>
      </c>
      <c r="F10"/>
      <c r="G10"/>
      <c r="H10"/>
      <c r="I10" s="46">
        <v>10.25295</v>
      </c>
      <c r="J10"/>
      <c r="K10"/>
      <c r="L10"/>
      <c r="M10" s="46">
        <v>15.55406</v>
      </c>
      <c r="N10"/>
      <c r="P10" s="41"/>
      <c r="Q10" s="41"/>
      <c r="R10" s="42"/>
      <c r="S10" s="41"/>
      <c r="T10" s="42"/>
      <c r="U10" s="41"/>
      <c r="V10" s="41"/>
      <c r="W10" s="42"/>
      <c r="X10" s="41"/>
      <c r="Y10" s="42"/>
      <c r="Z10" s="41"/>
      <c r="AA10" s="42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</row>
    <row r="11" spans="1:52" s="4" customFormat="1" ht="14.95" customHeight="1" x14ac:dyDescent="0.25">
      <c r="B11" s="12"/>
      <c r="C11"/>
      <c r="D11"/>
      <c r="E11" s="47"/>
      <c r="F11"/>
      <c r="G11"/>
      <c r="H11" s="12"/>
      <c r="I11" s="47"/>
      <c r="J11" s="47"/>
      <c r="K11"/>
      <c r="L11"/>
      <c r="M11" s="47"/>
      <c r="N11"/>
      <c r="P11" s="41"/>
      <c r="Q11" s="41"/>
      <c r="R11" s="42"/>
      <c r="S11" s="41"/>
      <c r="T11" s="42"/>
      <c r="U11" s="41"/>
      <c r="V11" s="41"/>
      <c r="W11" s="42"/>
      <c r="X11" s="41"/>
      <c r="Y11" s="42"/>
      <c r="Z11" s="41"/>
      <c r="AA11" s="42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</row>
    <row r="12" spans="1:52" s="4" customFormat="1" ht="14.95" customHeight="1" x14ac:dyDescent="0.25">
      <c r="A12" s="44" t="s">
        <v>47</v>
      </c>
      <c r="B12" s="13">
        <v>332749.75799999997</v>
      </c>
      <c r="C12"/>
      <c r="D12"/>
      <c r="E12" s="46">
        <v>-1.8399099999999999</v>
      </c>
      <c r="F12"/>
      <c r="G12"/>
      <c r="H12"/>
      <c r="I12" s="46">
        <v>7.3552799999999996</v>
      </c>
      <c r="J12"/>
      <c r="K12"/>
      <c r="L12"/>
      <c r="M12" s="46">
        <v>12.06254</v>
      </c>
      <c r="N12"/>
      <c r="P12" s="41"/>
      <c r="Q12" s="41"/>
      <c r="R12" s="42"/>
      <c r="S12" s="41"/>
      <c r="T12" s="42"/>
      <c r="U12" s="41"/>
      <c r="V12" s="41"/>
      <c r="W12" s="42"/>
      <c r="X12" s="41"/>
      <c r="Y12" s="42"/>
      <c r="Z12" s="41"/>
      <c r="AA12" s="4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</row>
    <row r="13" spans="1:52" s="4" customFormat="1" ht="14.95" customHeight="1" x14ac:dyDescent="0.25">
      <c r="B13" s="12"/>
      <c r="C13"/>
      <c r="D13"/>
      <c r="E13" s="47"/>
      <c r="F13"/>
      <c r="G13"/>
      <c r="H13"/>
      <c r="I13" s="47"/>
      <c r="J13"/>
      <c r="K13"/>
      <c r="L13"/>
      <c r="M13" s="47"/>
      <c r="N13"/>
      <c r="P13" s="41"/>
      <c r="Q13" s="41"/>
      <c r="R13" s="42"/>
      <c r="S13" s="41"/>
      <c r="T13" s="42"/>
      <c r="U13" s="41"/>
      <c r="V13" s="41"/>
      <c r="W13" s="42"/>
      <c r="X13" s="41"/>
      <c r="Y13" s="42"/>
      <c r="Z13" s="41"/>
      <c r="AA13" s="42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</row>
    <row r="14" spans="1:52" s="4" customFormat="1" ht="14.95" customHeight="1" x14ac:dyDescent="0.25">
      <c r="A14" s="48" t="s">
        <v>48</v>
      </c>
      <c r="B14" s="13">
        <v>1434479.558</v>
      </c>
      <c r="C14"/>
      <c r="D14"/>
      <c r="E14" s="46">
        <v>3.3685800000000001</v>
      </c>
      <c r="F14"/>
      <c r="G14"/>
      <c r="H14"/>
      <c r="I14" s="46">
        <v>8.4725800000000007</v>
      </c>
      <c r="J14"/>
      <c r="K14"/>
      <c r="L14"/>
      <c r="M14" s="46">
        <v>19.235250000000001</v>
      </c>
      <c r="N14"/>
      <c r="P14" s="41"/>
      <c r="Q14" s="41"/>
      <c r="R14" s="42"/>
      <c r="S14" s="41"/>
      <c r="T14" s="42"/>
      <c r="U14" s="41"/>
      <c r="V14" s="41"/>
      <c r="W14" s="42"/>
      <c r="X14" s="41"/>
      <c r="Y14" s="42"/>
      <c r="Z14" s="41"/>
      <c r="AA14" s="42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</row>
    <row r="15" spans="1:52" s="4" customFormat="1" ht="14.95" customHeight="1" x14ac:dyDescent="0.25">
      <c r="A15" s="49" t="s">
        <v>77</v>
      </c>
      <c r="B15" s="50"/>
      <c r="C15"/>
      <c r="D15"/>
      <c r="E15" s="51"/>
      <c r="F15"/>
      <c r="G15"/>
      <c r="H15"/>
      <c r="I15" s="51"/>
      <c r="J15"/>
      <c r="K15"/>
      <c r="L15"/>
      <c r="M15" s="51"/>
      <c r="N15"/>
      <c r="P15" s="41"/>
      <c r="Q15" s="41"/>
      <c r="R15" s="42"/>
      <c r="S15" s="41"/>
      <c r="T15" s="42"/>
      <c r="U15" s="41"/>
      <c r="V15" s="41"/>
      <c r="W15" s="42"/>
      <c r="X15" s="41"/>
      <c r="Y15" s="42"/>
      <c r="Z15" s="41"/>
      <c r="AA15" s="42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</row>
    <row r="16" spans="1:52" s="4" customFormat="1" ht="14.95" customHeight="1" x14ac:dyDescent="0.25">
      <c r="B16" s="12"/>
      <c r="C16"/>
      <c r="D16"/>
      <c r="E16" s="47"/>
      <c r="F16"/>
      <c r="G16"/>
      <c r="H16"/>
      <c r="I16" s="47"/>
      <c r="J16"/>
      <c r="K16"/>
      <c r="L16"/>
      <c r="M16" s="47"/>
      <c r="N16"/>
      <c r="P16" s="41"/>
      <c r="Q16" s="41"/>
      <c r="R16" s="42"/>
      <c r="S16" s="41"/>
      <c r="T16" s="42"/>
      <c r="U16" s="41"/>
      <c r="V16" s="41"/>
      <c r="W16" s="42"/>
      <c r="X16" s="41"/>
      <c r="Y16" s="42"/>
      <c r="Z16" s="41"/>
      <c r="AA16" s="42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</row>
    <row r="17" spans="1:52" s="4" customFormat="1" ht="14.95" customHeight="1" x14ac:dyDescent="0.25">
      <c r="A17" s="44" t="s">
        <v>49</v>
      </c>
      <c r="B17" s="13">
        <v>418250.989</v>
      </c>
      <c r="C17"/>
      <c r="D17"/>
      <c r="E17" s="46">
        <v>-2.97431</v>
      </c>
      <c r="F17"/>
      <c r="G17"/>
      <c r="H17"/>
      <c r="I17" s="46">
        <v>-0.23935000000000001</v>
      </c>
      <c r="J17"/>
      <c r="K17"/>
      <c r="L17"/>
      <c r="M17" s="46">
        <v>-1.08352</v>
      </c>
      <c r="N17"/>
      <c r="P17" s="41"/>
      <c r="Q17" s="41"/>
      <c r="R17" s="42"/>
      <c r="S17" s="41"/>
      <c r="T17" s="42"/>
      <c r="U17" s="41"/>
      <c r="V17" s="42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</row>
    <row r="18" spans="1:52" s="4" customFormat="1" ht="14.95" customHeight="1" x14ac:dyDescent="0.25">
      <c r="B18" s="12"/>
      <c r="C18"/>
      <c r="D18"/>
      <c r="E18" s="47"/>
      <c r="F18"/>
      <c r="G18"/>
      <c r="H18"/>
      <c r="I18" s="47"/>
      <c r="J18"/>
      <c r="K18"/>
      <c r="L18"/>
      <c r="M18" s="47"/>
      <c r="N18"/>
      <c r="P18" s="41"/>
      <c r="Q18" s="41"/>
      <c r="R18" s="42"/>
      <c r="S18" s="41"/>
      <c r="T18" s="42"/>
      <c r="U18" s="41"/>
      <c r="V18" s="42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</row>
    <row r="19" spans="1:52" s="4" customFormat="1" ht="14.95" customHeight="1" x14ac:dyDescent="0.25">
      <c r="A19" s="44" t="s">
        <v>56</v>
      </c>
      <c r="B19" s="13">
        <v>723408.30700000003</v>
      </c>
      <c r="C19"/>
      <c r="D19"/>
      <c r="E19" s="46">
        <v>5.8662999999999998</v>
      </c>
      <c r="F19"/>
      <c r="G19"/>
      <c r="H19"/>
      <c r="I19" s="46">
        <v>18.26932</v>
      </c>
      <c r="J19"/>
      <c r="K19"/>
      <c r="L19"/>
      <c r="M19" s="46">
        <v>39.447189999999999</v>
      </c>
      <c r="N19"/>
      <c r="P19" s="41"/>
      <c r="Q19" s="41"/>
      <c r="R19" s="42"/>
      <c r="S19" s="41"/>
      <c r="T19" s="42"/>
      <c r="U19" s="41"/>
      <c r="V19" s="42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</row>
    <row r="20" spans="1:52" s="4" customFormat="1" ht="14.95" customHeight="1" x14ac:dyDescent="0.25">
      <c r="B20" s="13"/>
      <c r="C20"/>
      <c r="D20"/>
      <c r="E20" s="13"/>
      <c r="F20"/>
      <c r="G20"/>
      <c r="H20"/>
      <c r="I20" s="13"/>
      <c r="J20"/>
      <c r="K20"/>
      <c r="L20"/>
      <c r="M20" s="13"/>
      <c r="N20"/>
      <c r="P20" s="41"/>
      <c r="Q20" s="41"/>
      <c r="R20" s="42"/>
      <c r="S20" s="41"/>
      <c r="T20" s="42"/>
      <c r="U20" s="41"/>
      <c r="V20" s="42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</row>
    <row r="21" spans="1:52" s="4" customFormat="1" ht="14.95" customHeight="1" x14ac:dyDescent="0.25">
      <c r="A21" s="44" t="s">
        <v>50</v>
      </c>
      <c r="B21" s="13">
        <v>74853.581000000006</v>
      </c>
      <c r="C21"/>
      <c r="D21"/>
      <c r="E21" s="46">
        <v>13.062469999999999</v>
      </c>
      <c r="F21" s="42"/>
      <c r="G21" s="42"/>
      <c r="H21" s="42"/>
      <c r="I21" s="46">
        <v>4.4754199999999997</v>
      </c>
      <c r="J21" s="42"/>
      <c r="K21" s="42"/>
      <c r="L21"/>
      <c r="M21" s="46">
        <v>25.95964</v>
      </c>
      <c r="N21"/>
      <c r="P21" s="41"/>
      <c r="Q21" s="41"/>
      <c r="R21" s="42"/>
      <c r="S21" s="41"/>
      <c r="T21" s="42"/>
      <c r="U21" s="41"/>
      <c r="V21" s="42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</row>
    <row r="22" spans="1:52" s="4" customFormat="1" ht="14.95" customHeight="1" x14ac:dyDescent="0.25">
      <c r="B22" s="12"/>
      <c r="C22"/>
      <c r="D22"/>
      <c r="E22" s="12"/>
      <c r="F22"/>
      <c r="G22"/>
      <c r="H22"/>
      <c r="I22" s="12"/>
      <c r="J22"/>
      <c r="K22"/>
      <c r="L22" s="12"/>
      <c r="M22" s="12"/>
      <c r="N22"/>
      <c r="P22" s="41"/>
      <c r="Q22" s="41"/>
      <c r="R22" s="42"/>
      <c r="S22" s="41"/>
      <c r="T22" s="42"/>
      <c r="U22" s="41"/>
      <c r="V22" s="4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</row>
    <row r="23" spans="1:52" s="4" customFormat="1" ht="14.95" customHeight="1" x14ac:dyDescent="0.25">
      <c r="A23" s="44" t="s">
        <v>51</v>
      </c>
      <c r="B23" s="12"/>
      <c r="C23"/>
      <c r="D23"/>
      <c r="E23" s="12"/>
      <c r="F23"/>
      <c r="G23"/>
      <c r="H23"/>
      <c r="I23" s="12"/>
      <c r="J23"/>
      <c r="K23"/>
      <c r="L23" s="12"/>
      <c r="M23" s="12"/>
      <c r="N23"/>
      <c r="P23" s="41"/>
      <c r="Q23" s="41"/>
      <c r="R23" s="42"/>
      <c r="S23" s="41"/>
      <c r="T23" s="42"/>
      <c r="U23" s="41"/>
      <c r="V23" s="42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</row>
    <row r="24" spans="1:52" s="4" customFormat="1" ht="14.95" customHeight="1" x14ac:dyDescent="0.25">
      <c r="B24" s="12"/>
      <c r="C24"/>
      <c r="D24"/>
      <c r="E24" s="12"/>
      <c r="F24"/>
      <c r="G24"/>
      <c r="H24"/>
      <c r="I24" s="12"/>
      <c r="J24"/>
      <c r="K24"/>
      <c r="L24" s="12"/>
      <c r="M24" s="12"/>
      <c r="N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</row>
    <row r="25" spans="1:52" s="4" customFormat="1" ht="14.95" customHeight="1" x14ac:dyDescent="0.25">
      <c r="A25" s="17" t="s">
        <v>57</v>
      </c>
      <c r="B25" s="13">
        <v>50510.053999999996</v>
      </c>
      <c r="C25"/>
      <c r="D25"/>
      <c r="E25" s="46">
        <v>4.3110999999999997</v>
      </c>
      <c r="F25"/>
      <c r="G25"/>
      <c r="H25"/>
      <c r="I25" s="46">
        <v>15.71496</v>
      </c>
      <c r="J25"/>
      <c r="K25"/>
      <c r="L25"/>
      <c r="M25" s="46">
        <v>19.1449</v>
      </c>
      <c r="N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</row>
    <row r="26" spans="1:52" s="4" customFormat="1" ht="14.95" customHeight="1" x14ac:dyDescent="0.25">
      <c r="A26" s="17" t="s">
        <v>58</v>
      </c>
      <c r="B26" s="13"/>
      <c r="C26"/>
      <c r="D26"/>
      <c r="E26" s="47"/>
      <c r="F26"/>
      <c r="G26"/>
      <c r="H26"/>
      <c r="I26" s="47"/>
      <c r="J26"/>
      <c r="K26"/>
      <c r="L26"/>
      <c r="M26" s="47"/>
      <c r="N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</row>
    <row r="27" spans="1:52" s="4" customFormat="1" ht="14.95" customHeight="1" x14ac:dyDescent="0.25">
      <c r="A27" s="4" t="s">
        <v>59</v>
      </c>
      <c r="B27" s="50"/>
      <c r="C27"/>
      <c r="D27"/>
      <c r="E27" s="51"/>
      <c r="F27"/>
      <c r="G27"/>
      <c r="H27"/>
      <c r="I27" s="51"/>
      <c r="J27"/>
      <c r="K27"/>
      <c r="L27"/>
      <c r="M27" s="51"/>
      <c r="N27"/>
      <c r="Q27"/>
    </row>
    <row r="28" spans="1:52" s="4" customFormat="1" ht="14.95" customHeight="1" x14ac:dyDescent="0.25">
      <c r="A28" s="4" t="s">
        <v>60</v>
      </c>
      <c r="B28" s="50"/>
      <c r="C28"/>
      <c r="D28"/>
      <c r="E28" s="51"/>
      <c r="F28"/>
      <c r="G28"/>
      <c r="H28"/>
      <c r="I28" s="51"/>
      <c r="J28"/>
      <c r="K28"/>
      <c r="L28"/>
      <c r="M28" s="51"/>
      <c r="N28"/>
      <c r="Q28"/>
    </row>
    <row r="29" spans="1:52" s="4" customFormat="1" ht="14.95" customHeight="1" ph="1" x14ac:dyDescent="0.25">
      <c r="A29" s="4"/>
      <c r="B29" s="12"/>
      <c r="C29"/>
      <c r="D29"/>
      <c r="E29" s="47"/>
      <c r="F29"/>
      <c r="G29"/>
      <c r="H29"/>
      <c r="I29" s="47"/>
      <c r="J29"/>
      <c r="K29"/>
      <c r="L29"/>
      <c r="M29" s="47"/>
      <c r="N29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</row>
    <row r="30" spans="1:52" s="4" customFormat="1" ht="14.95" customHeight="1" x14ac:dyDescent="0.25">
      <c r="A30" s="4" t="s">
        <v>61</v>
      </c>
      <c r="B30" s="13">
        <v>1189678.7960000001</v>
      </c>
      <c r="C30"/>
      <c r="D30"/>
      <c r="E30" s="46">
        <v>2.1725300000000001</v>
      </c>
      <c r="F30"/>
      <c r="G30"/>
      <c r="H30"/>
      <c r="I30" s="46">
        <v>4.2923299999999998</v>
      </c>
      <c r="J30"/>
      <c r="K30"/>
      <c r="L30"/>
      <c r="M30" s="46">
        <v>8.2406900000000007</v>
      </c>
      <c r="N30"/>
    </row>
    <row r="31" spans="1:52" s="4" customFormat="1" ht="14.95" customHeight="1" x14ac:dyDescent="0.25">
      <c r="B31" s="12"/>
      <c r="C31"/>
      <c r="D31"/>
      <c r="E31" s="47"/>
      <c r="F31"/>
      <c r="G31"/>
      <c r="H31"/>
      <c r="I31" s="47"/>
      <c r="J31"/>
      <c r="K31"/>
      <c r="L31"/>
      <c r="M31" s="47"/>
      <c r="N31"/>
    </row>
    <row r="32" spans="1:52" s="4" customFormat="1" ht="14.95" customHeight="1" x14ac:dyDescent="0.25">
      <c r="A32" s="4" t="s">
        <v>62</v>
      </c>
      <c r="B32" s="13">
        <v>574799.946</v>
      </c>
      <c r="C32"/>
      <c r="D32"/>
      <c r="E32" s="46">
        <v>4.2624300000000002</v>
      </c>
      <c r="F32"/>
      <c r="G32"/>
      <c r="H32"/>
      <c r="I32" s="46">
        <v>9.6580999999999992</v>
      </c>
      <c r="J32"/>
      <c r="K32"/>
      <c r="L32"/>
      <c r="M32" s="46">
        <v>15.32508</v>
      </c>
      <c r="N32"/>
    </row>
    <row r="33" spans="1:14" s="4" customFormat="1" ht="14.95" customHeight="1" x14ac:dyDescent="0.25">
      <c r="B33" s="12"/>
      <c r="C33"/>
      <c r="D33"/>
      <c r="E33" s="47"/>
      <c r="F33"/>
      <c r="G33"/>
      <c r="H33"/>
      <c r="I33" s="47"/>
      <c r="J33"/>
      <c r="K33"/>
      <c r="L33"/>
      <c r="M33" s="47"/>
      <c r="N33"/>
    </row>
    <row r="34" spans="1:14" s="4" customFormat="1" ht="14.95" customHeight="1" x14ac:dyDescent="0.25">
      <c r="A34" s="44" t="s">
        <v>52</v>
      </c>
      <c r="B34" s="13">
        <v>744789.78700000001</v>
      </c>
      <c r="C34"/>
      <c r="D34"/>
      <c r="E34" s="46">
        <v>1.1118699999999999</v>
      </c>
      <c r="F34"/>
      <c r="G34"/>
      <c r="H34"/>
      <c r="I34" s="46">
        <v>6.9290000000000003</v>
      </c>
      <c r="J34"/>
      <c r="K34"/>
      <c r="L34"/>
      <c r="M34" s="46">
        <v>15.12581</v>
      </c>
      <c r="N34"/>
    </row>
    <row r="35" spans="1:14" s="4" customFormat="1" ht="14.95" customHeight="1" x14ac:dyDescent="0.25">
      <c r="A35" s="4" t="s">
        <v>2</v>
      </c>
      <c r="B35" s="12"/>
      <c r="C35"/>
      <c r="D35"/>
      <c r="E35" s="47"/>
      <c r="F35"/>
      <c r="G35"/>
      <c r="H35"/>
      <c r="I35" s="47"/>
      <c r="J35"/>
      <c r="K35"/>
      <c r="L35"/>
      <c r="M35" s="47"/>
      <c r="N35"/>
    </row>
    <row r="36" spans="1:14" s="4" customFormat="1" ht="14.95" customHeight="1" x14ac:dyDescent="0.25">
      <c r="A36" s="44" t="s">
        <v>53</v>
      </c>
      <c r="B36" s="13">
        <v>6335315.915</v>
      </c>
      <c r="C36"/>
      <c r="D36"/>
      <c r="E36" s="46">
        <v>2.7269999999999999</v>
      </c>
      <c r="F36"/>
      <c r="G36"/>
      <c r="H36"/>
      <c r="I36" s="46">
        <v>8.0254399999999997</v>
      </c>
      <c r="J36"/>
      <c r="K36"/>
      <c r="L36"/>
      <c r="M36" s="46">
        <v>15.15094</v>
      </c>
      <c r="N36"/>
    </row>
    <row r="37" spans="1:14" s="4" customFormat="1" ht="14.95" customHeight="1" x14ac:dyDescent="0.25">
      <c r="C37"/>
      <c r="D37"/>
      <c r="F37"/>
      <c r="G37"/>
      <c r="H37"/>
      <c r="I37" s="47"/>
      <c r="J37"/>
      <c r="K37"/>
      <c r="L37"/>
      <c r="M37" s="47"/>
      <c r="N37"/>
    </row>
    <row r="38" spans="1:14" s="4" customFormat="1" ht="14.95" customHeight="1" x14ac:dyDescent="0.25">
      <c r="C38"/>
      <c r="F38"/>
      <c r="G38"/>
      <c r="H38"/>
      <c r="I38" s="47"/>
      <c r="J38"/>
      <c r="K38"/>
      <c r="L38"/>
      <c r="M38" s="12"/>
      <c r="N38"/>
    </row>
    <row r="39" spans="1:14" s="4" customFormat="1" ht="14.95" customHeight="1" x14ac:dyDescent="0.2">
      <c r="I39" s="47"/>
      <c r="J39" s="47"/>
      <c r="M39" s="13"/>
      <c r="N39" s="13"/>
    </row>
    <row r="40" spans="1:14" s="4" customFormat="1" ht="14.95" customHeight="1" x14ac:dyDescent="0.25">
      <c r="A40" s="4" t="s">
        <v>63</v>
      </c>
      <c r="I40" s="47"/>
      <c r="J40" s="47"/>
      <c r="M40" s="50"/>
      <c r="N40" s="50"/>
    </row>
    <row r="41" spans="1:14" s="4" customFormat="1" ht="14.95" customHeight="1" x14ac:dyDescent="0.25">
      <c r="A41" s="4" t="s">
        <v>64</v>
      </c>
      <c r="I41" s="47"/>
      <c r="J41" s="47"/>
      <c r="M41" s="12"/>
      <c r="N41" s="12"/>
    </row>
    <row r="42" spans="1:14" s="4" customFormat="1" ht="14.95" customHeight="1" x14ac:dyDescent="0.2">
      <c r="A42" s="17"/>
      <c r="M42" s="13"/>
      <c r="N42" s="13"/>
    </row>
    <row r="43" spans="1:14" s="4" customFormat="1" ht="14.95" customHeight="1" x14ac:dyDescent="0.2">
      <c r="A43" s="26"/>
      <c r="M43" s="12"/>
      <c r="N43" s="12"/>
    </row>
    <row r="44" spans="1:14" s="4" customFormat="1" ht="14.95" customHeight="1" x14ac:dyDescent="0.25">
      <c r="A44"/>
      <c r="B44"/>
      <c r="C44"/>
      <c r="D44"/>
      <c r="E44"/>
      <c r="F44"/>
      <c r="M44" s="13"/>
      <c r="N44" s="13"/>
    </row>
    <row r="45" spans="1:14" s="4" customFormat="1" ht="14.95" customHeight="1" x14ac:dyDescent="0.25">
      <c r="A45" s="37" t="s">
        <v>44</v>
      </c>
      <c r="M45" s="12"/>
      <c r="N45" s="12"/>
    </row>
    <row r="46" spans="1:14" ht="14.95" customHeight="1" x14ac:dyDescent="0.25">
      <c r="M46" s="12"/>
      <c r="N46" s="12"/>
    </row>
    <row r="47" spans="1:14" ht="14.95" customHeight="1" x14ac:dyDescent="0.25">
      <c r="M47" s="12"/>
      <c r="N47" s="12"/>
    </row>
    <row r="48" spans="1:14" ht="14.95" customHeight="1" x14ac:dyDescent="0.25">
      <c r="M48" s="13"/>
      <c r="N48" s="13"/>
    </row>
    <row r="49" spans="13:14" ht="14.95" customHeight="1" x14ac:dyDescent="0.25">
      <c r="M49" s="13"/>
      <c r="N49" s="13"/>
    </row>
    <row r="50" spans="13:14" ht="14.95" customHeight="1" x14ac:dyDescent="0.25">
      <c r="M50" s="50"/>
      <c r="N50" s="50"/>
    </row>
    <row r="51" spans="13:14" ht="14.95" customHeight="1" x14ac:dyDescent="0.25">
      <c r="M51" s="12"/>
      <c r="N51" s="12"/>
    </row>
    <row r="52" spans="13:14" ht="14.95" customHeight="1" x14ac:dyDescent="0.25">
      <c r="M52" s="13"/>
      <c r="N52" s="13"/>
    </row>
    <row r="53" spans="13:14" ht="14.95" customHeight="1" x14ac:dyDescent="0.25">
      <c r="M53" s="12"/>
      <c r="N53" s="12"/>
    </row>
    <row r="54" spans="13:14" ht="14.95" customHeight="1" x14ac:dyDescent="0.25">
      <c r="M54" s="13"/>
      <c r="N54" s="13"/>
    </row>
    <row r="55" spans="13:14" ht="14.95" customHeight="1" x14ac:dyDescent="0.25">
      <c r="M55" s="12"/>
      <c r="N55" s="12"/>
    </row>
    <row r="56" spans="13:14" ht="14.95" customHeight="1" x14ac:dyDescent="0.25">
      <c r="M56" s="13"/>
      <c r="N56" s="13"/>
    </row>
    <row r="57" spans="13:14" ht="14.95" customHeight="1" x14ac:dyDescent="0.25">
      <c r="M57" s="12"/>
      <c r="N57" s="12"/>
    </row>
    <row r="58" spans="13:14" ht="14.95" customHeight="1" x14ac:dyDescent="0.25">
      <c r="M58" s="13"/>
      <c r="N58" s="13"/>
    </row>
    <row r="59" spans="13:14" ht="14.95" customHeight="1" x14ac:dyDescent="0.25"/>
    <row r="60" spans="13:14" ht="14.95" customHeight="1" x14ac:dyDescent="0.25"/>
    <row r="61" spans="13:14" ht="14.95" customHeight="1" x14ac:dyDescent="0.25"/>
    <row r="62" spans="13:14" ht="14.95" customHeight="1" x14ac:dyDescent="0.25"/>
    <row r="63" spans="13:14" ht="14.95" customHeight="1" x14ac:dyDescent="0.25"/>
    <row r="64" spans="13:14" ht="14.95" customHeight="1" x14ac:dyDescent="0.25"/>
    <row r="65" ht="14.95" customHeight="1" x14ac:dyDescent="0.25"/>
    <row r="66" ht="14.95" customHeight="1" x14ac:dyDescent="0.25"/>
    <row r="67" ht="14.95" customHeight="1" x14ac:dyDescent="0.25"/>
    <row r="68" ht="14.95" customHeight="1" x14ac:dyDescent="0.25"/>
    <row r="69" ht="14.95" customHeight="1" x14ac:dyDescent="0.25"/>
    <row r="70" ht="14.95" customHeight="1" x14ac:dyDescent="0.25"/>
    <row r="71" ht="14.95" customHeight="1" x14ac:dyDescent="0.25"/>
    <row r="72" ht="14.95" customHeight="1" x14ac:dyDescent="0.25"/>
    <row r="73" ht="14.95" customHeight="1" x14ac:dyDescent="0.25"/>
    <row r="74" ht="14.95" customHeight="1" x14ac:dyDescent="0.25"/>
    <row r="75" ht="14.95" customHeight="1" x14ac:dyDescent="0.25"/>
    <row r="76" ht="14.95" customHeight="1" x14ac:dyDescent="0.25"/>
    <row r="77" ht="14.95" customHeight="1" x14ac:dyDescent="0.25"/>
    <row r="78" ht="14.95" customHeight="1" x14ac:dyDescent="0.25"/>
    <row r="79" ht="14.95" customHeight="1" x14ac:dyDescent="0.25"/>
    <row r="80" ht="14.95" customHeight="1" x14ac:dyDescent="0.25"/>
    <row r="81" ht="14.95" customHeight="1" x14ac:dyDescent="0.25"/>
    <row r="82" ht="14.95" customHeight="1" x14ac:dyDescent="0.25"/>
    <row r="83" ht="14.95" customHeight="1" x14ac:dyDescent="0.25"/>
    <row r="84" ht="14.95" customHeight="1" x14ac:dyDescent="0.25"/>
    <row r="85" ht="14.95" customHeight="1" x14ac:dyDescent="0.25"/>
    <row r="86" ht="14.95" customHeight="1" x14ac:dyDescent="0.25"/>
    <row r="87" ht="14.95" customHeight="1" x14ac:dyDescent="0.25"/>
    <row r="88" ht="14.95" customHeight="1" x14ac:dyDescent="0.25"/>
    <row r="89" ht="14.95" customHeight="1" x14ac:dyDescent="0.25"/>
    <row r="90" ht="14.95" customHeight="1" x14ac:dyDescent="0.25"/>
    <row r="91" ht="14.95" customHeight="1" x14ac:dyDescent="0.25"/>
    <row r="92" ht="14.95" customHeight="1" x14ac:dyDescent="0.25"/>
    <row r="93" ht="14.95" customHeight="1" x14ac:dyDescent="0.25"/>
    <row r="94" ht="14.95" customHeight="1" x14ac:dyDescent="0.25"/>
    <row r="95" ht="14.95" customHeight="1" x14ac:dyDescent="0.25"/>
    <row r="96" ht="14.95" customHeight="1" x14ac:dyDescent="0.25"/>
    <row r="97" ht="14.95" customHeight="1" x14ac:dyDescent="0.25"/>
    <row r="98" ht="14.95" customHeight="1" x14ac:dyDescent="0.25"/>
    <row r="99" ht="14.95" customHeight="1" x14ac:dyDescent="0.25"/>
    <row r="100" ht="14.95" customHeight="1" x14ac:dyDescent="0.25"/>
    <row r="101" ht="14.95" customHeight="1" x14ac:dyDescent="0.25"/>
    <row r="102" ht="14.95" customHeight="1" x14ac:dyDescent="0.25"/>
    <row r="103" ht="14.95" customHeight="1" x14ac:dyDescent="0.25"/>
    <row r="104" ht="14.95" customHeight="1" x14ac:dyDescent="0.25"/>
    <row r="105" ht="14.95" customHeight="1" x14ac:dyDescent="0.25"/>
    <row r="106" ht="14.95" customHeight="1" x14ac:dyDescent="0.25"/>
    <row r="107" ht="14.95" customHeight="1" x14ac:dyDescent="0.25"/>
    <row r="108" ht="14.95" customHeight="1" x14ac:dyDescent="0.25"/>
    <row r="109" ht="14.95" customHeight="1" x14ac:dyDescent="0.25"/>
    <row r="110" ht="14.95" customHeight="1" x14ac:dyDescent="0.25"/>
    <row r="111" ht="14.95" customHeight="1" x14ac:dyDescent="0.25"/>
    <row r="112" ht="14.95" customHeight="1" x14ac:dyDescent="0.25"/>
    <row r="113" ht="14.95" customHeight="1" x14ac:dyDescent="0.25"/>
  </sheetData>
  <dataConsolidate/>
  <mergeCells count="3">
    <mergeCell ref="C6:E6"/>
    <mergeCell ref="G6:I6"/>
    <mergeCell ref="K6:M6"/>
  </mergeCells>
  <phoneticPr fontId="24" type="noConversion"/>
  <printOptions horizontalCentered="1"/>
  <pageMargins left="0.19685039370078741" right="0.19685039370078741" top="0.78740157480314965" bottom="0.39370078740157483" header="0.51181102362204722" footer="0.51181102362204722"/>
  <pageSetup paperSize="9" scale="105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Table 1A</vt:lpstr>
      <vt:lpstr>Table1B</vt:lpstr>
      <vt:lpstr>Table 2</vt:lpstr>
      <vt:lpstr>'Table 1A'!Print_Area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Economic Division</dc:creator>
  <cp:lastModifiedBy>LAW Wing-yan, Maria</cp:lastModifiedBy>
  <cp:lastPrinted>2017-10-27T03:14:20Z</cp:lastPrinted>
  <dcterms:created xsi:type="dcterms:W3CDTF">1998-05-23T02:17:03Z</dcterms:created>
  <dcterms:modified xsi:type="dcterms:W3CDTF">2017-10-31T04:09:13Z</dcterms:modified>
</cp:coreProperties>
</file>