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210" windowHeight="4950" activeTab="1"/>
  </bookViews>
  <sheets>
    <sheet name="Cash advance (UK)" sheetId="1" r:id="rId1"/>
    <sheet name="Purchase (UK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<sst xmlns="http://schemas.openxmlformats.org/spreadsheetml/2006/main" count="62" uniqueCount="45">
  <si>
    <t>現金透支</t>
  </si>
  <si>
    <t>信貸限額：</t>
  </si>
  <si>
    <t>卡費用：</t>
  </si>
  <si>
    <t>現金透支費用：</t>
  </si>
  <si>
    <t>利率：</t>
  </si>
  <si>
    <t>最低還款額：</t>
  </si>
  <si>
    <t>現金透支日期：</t>
  </si>
  <si>
    <t>到期付款日：</t>
  </si>
  <si>
    <t>計算年利率時不包括信用卡年費在內</t>
  </si>
  <si>
    <r>
      <t>加</t>
    </r>
    <r>
      <rPr>
        <sz val="10"/>
        <rFont val="Arial"/>
        <family val="2"/>
      </rPr>
      <t xml:space="preserve"> 10</t>
    </r>
    <r>
      <rPr>
        <sz val="10"/>
        <rFont val="新細明體"/>
        <family val="0"/>
      </rPr>
      <t>元</t>
    </r>
  </si>
  <si>
    <t>按月計複利率</t>
  </si>
  <si>
    <r>
      <t>或</t>
    </r>
    <r>
      <rPr>
        <sz val="10"/>
        <rFont val="Arial"/>
        <family val="2"/>
      </rPr>
      <t xml:space="preserve"> 50</t>
    </r>
    <r>
      <rPr>
        <sz val="10"/>
        <rFont val="新細明體"/>
        <family val="0"/>
      </rPr>
      <t>元，以較高者為準，直至全數償付欠款為止</t>
    </r>
  </si>
  <si>
    <r>
      <t>結單日期後</t>
    </r>
    <r>
      <rPr>
        <sz val="10"/>
        <rFont val="Arial"/>
        <family val="2"/>
      </rPr>
      <t>26</t>
    </r>
    <r>
      <rPr>
        <sz val="10"/>
        <rFont val="新細明體"/>
        <family val="0"/>
      </rPr>
      <t>日</t>
    </r>
  </si>
  <si>
    <t>日期</t>
  </si>
  <si>
    <r>
      <t>現金透支</t>
    </r>
    <r>
      <rPr>
        <b/>
        <u val="single"/>
        <sz val="10"/>
        <rFont val="Arial"/>
        <family val="2"/>
      </rPr>
      <t xml:space="preserve"> </t>
    </r>
    <r>
      <rPr>
        <b/>
        <u val="single"/>
        <vertAlign val="superscript"/>
        <sz val="10"/>
        <rFont val="Arial"/>
        <family val="2"/>
      </rPr>
      <t>1</t>
    </r>
  </si>
  <si>
    <r>
      <t>費用與收費</t>
    </r>
    <r>
      <rPr>
        <b/>
        <u val="single"/>
        <sz val="10"/>
        <rFont val="Arial"/>
        <family val="2"/>
      </rPr>
      <t xml:space="preserve"> </t>
    </r>
    <r>
      <rPr>
        <b/>
        <u val="single"/>
        <vertAlign val="superscript"/>
        <sz val="10"/>
        <rFont val="Arial"/>
        <family val="2"/>
      </rPr>
      <t>2</t>
    </r>
  </si>
  <si>
    <t>月內</t>
  </si>
  <si>
    <t>結餘</t>
  </si>
  <si>
    <t>總計</t>
  </si>
  <si>
    <t>註：</t>
  </si>
  <si>
    <t>所有費用與收費（信用卡年費除外）均包括在內。</t>
  </si>
  <si>
    <t>客戶只償還最低付款額，直至全數清償所有欠款。</t>
  </si>
  <si>
    <r>
      <t>結單日期後第</t>
    </r>
    <r>
      <rPr>
        <sz val="10"/>
        <rFont val="Arial"/>
        <family val="2"/>
      </rPr>
      <t>26</t>
    </r>
    <r>
      <rPr>
        <sz val="10"/>
        <rFont val="新細明體"/>
        <family val="0"/>
      </rPr>
      <t>日到期付款，但在計算年利率時，為簡便起見，假設在月底還款。</t>
    </r>
  </si>
  <si>
    <t>零售購物款額</t>
  </si>
  <si>
    <t>購物日期：</t>
  </si>
  <si>
    <t>計算年利率時不包括信用卡年費</t>
  </si>
  <si>
    <r>
      <t>或</t>
    </r>
    <r>
      <rPr>
        <sz val="10"/>
        <rFont val="Arial"/>
        <family val="2"/>
      </rPr>
      <t xml:space="preserve"> 50</t>
    </r>
    <r>
      <rPr>
        <sz val="10"/>
        <rFont val="新細明體"/>
        <family val="0"/>
      </rPr>
      <t>元，以較高者為準，直至全數清償所有欠款</t>
    </r>
  </si>
  <si>
    <t>交易日期</t>
  </si>
  <si>
    <r>
      <t>購物款額</t>
    </r>
    <r>
      <rPr>
        <b/>
        <u val="single"/>
        <sz val="10"/>
        <rFont val="Arial"/>
        <family val="2"/>
      </rPr>
      <t xml:space="preserve"> </t>
    </r>
    <r>
      <rPr>
        <b/>
        <u val="single"/>
        <vertAlign val="superscript"/>
        <sz val="10"/>
        <rFont val="Arial"/>
        <family val="2"/>
      </rPr>
      <t>1</t>
    </r>
  </si>
  <si>
    <t>結餘</t>
  </si>
  <si>
    <t>總額</t>
  </si>
  <si>
    <r>
      <t>持卡</t>
    </r>
    <r>
      <rPr>
        <sz val="10"/>
        <rFont val="Arial"/>
        <family val="2"/>
      </rPr>
      <t xml:space="preserve"> </t>
    </r>
    <r>
      <rPr>
        <sz val="10"/>
        <rFont val="新細明體"/>
        <family val="0"/>
      </rPr>
      <t>人在信用卡可供使用之日即進行購物。</t>
    </r>
  </si>
  <si>
    <r>
      <t>客戶只償付最低還款額，直至全數清償所有欠款。</t>
    </r>
    <r>
      <rPr>
        <sz val="10"/>
        <rFont val="Arial"/>
        <family val="2"/>
      </rPr>
      <t xml:space="preserve"> </t>
    </r>
  </si>
  <si>
    <r>
      <t>結單日期後第</t>
    </r>
    <r>
      <rPr>
        <sz val="10"/>
        <rFont val="Arial"/>
        <family val="2"/>
      </rPr>
      <t>26</t>
    </r>
    <r>
      <rPr>
        <sz val="10"/>
        <rFont val="新細明體"/>
        <family val="0"/>
      </rPr>
      <t>日到期還款，但在計算年利率時，為簡便起見，假設在月底還款。</t>
    </r>
  </si>
  <si>
    <t>假設費用與收費會按與未償還本金相同的利率累計利息。</t>
  </si>
  <si>
    <r>
      <t>累計利息</t>
    </r>
    <r>
      <rPr>
        <b/>
        <u val="single"/>
        <sz val="10"/>
        <rFont val="Arial"/>
        <family val="2"/>
      </rPr>
      <t xml:space="preserve"> </t>
    </r>
    <r>
      <rPr>
        <b/>
        <u val="single"/>
        <vertAlign val="superscript"/>
        <sz val="10"/>
        <rFont val="Arial"/>
        <family val="2"/>
      </rPr>
      <t>5</t>
    </r>
  </si>
  <si>
    <r>
      <t>累計利息</t>
    </r>
    <r>
      <rPr>
        <b/>
        <u val="single"/>
        <sz val="10"/>
        <rFont val="Arial"/>
        <family val="2"/>
      </rPr>
      <t xml:space="preserve"> </t>
    </r>
    <r>
      <rPr>
        <b/>
        <u val="single"/>
        <vertAlign val="superscript"/>
        <sz val="10"/>
        <rFont val="Arial"/>
        <family val="2"/>
      </rPr>
      <t>5</t>
    </r>
  </si>
  <si>
    <t>現金流量</t>
  </si>
  <si>
    <t>年利率</t>
  </si>
  <si>
    <r>
      <t>還款</t>
    </r>
    <r>
      <rPr>
        <b/>
        <u val="single"/>
        <sz val="10"/>
        <rFont val="Arial"/>
        <family val="2"/>
      </rPr>
      <t xml:space="preserve"> </t>
    </r>
    <r>
      <rPr>
        <b/>
        <u val="single"/>
        <vertAlign val="superscript"/>
        <sz val="10"/>
        <rFont val="Arial"/>
        <family val="2"/>
      </rPr>
      <t>3</t>
    </r>
  </si>
  <si>
    <t>償還本金</t>
  </si>
  <si>
    <t>第一時間透支信貸。</t>
  </si>
  <si>
    <r>
      <t xml:space="preserve">2001/9/30 </t>
    </r>
    <r>
      <rPr>
        <sz val="10"/>
        <rFont val="新細明體"/>
        <family val="0"/>
      </rPr>
      <t>至</t>
    </r>
    <r>
      <rPr>
        <sz val="10"/>
        <rFont val="Arial"/>
        <family val="2"/>
      </rPr>
      <t xml:space="preserve"> 2015/12/31 </t>
    </r>
    <r>
      <rPr>
        <sz val="10"/>
        <rFont val="新細明體"/>
        <family val="0"/>
      </rPr>
      <t>期間的數字並未列出</t>
    </r>
  </si>
  <si>
    <r>
      <t xml:space="preserve">2001/9/30 </t>
    </r>
    <r>
      <rPr>
        <sz val="10"/>
        <rFont val="新細明體"/>
        <family val="0"/>
      </rPr>
      <t>至</t>
    </r>
    <r>
      <rPr>
        <sz val="10"/>
        <rFont val="Arial"/>
        <family val="2"/>
      </rPr>
      <t xml:space="preserve"> 2015/11/30 </t>
    </r>
    <r>
      <rPr>
        <sz val="10"/>
        <rFont val="新細明體"/>
        <family val="0"/>
      </rPr>
      <t>期間的數字並未列出</t>
    </r>
  </si>
  <si>
    <t>開始累計利息時間：</t>
  </si>
</sst>
</file>

<file path=xl/styles.xml><?xml version="1.0" encoding="utf-8"?>
<styleSheet xmlns="http://schemas.openxmlformats.org/spreadsheetml/2006/main">
  <numFmts count="2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-* #,##0.0_-;\-* #,##0.0_-;_-* &quot;-&quot;??_-;_-@_-"/>
    <numFmt numFmtId="175" formatCode="_-* #,##0_-;\-* #,##0_-;_-* &quot;-&quot;??_-;_-@_-"/>
  </numFmts>
  <fonts count="7">
    <font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新細明體"/>
      <family val="0"/>
    </font>
    <font>
      <b/>
      <u val="single"/>
      <sz val="10"/>
      <name val="新細明體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41" fontId="0" fillId="0" borderId="0" xfId="15" applyNumberFormat="1" applyAlignment="1">
      <alignment/>
    </xf>
    <xf numFmtId="175" fontId="0" fillId="0" borderId="0" xfId="15" applyNumberFormat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9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2.7109375" style="0" customWidth="1"/>
    <col min="3" max="3" width="16.28125" style="0" customWidth="1"/>
    <col min="4" max="4" width="2.7109375" style="0" customWidth="1"/>
    <col min="5" max="5" width="14.00390625" style="0" customWidth="1"/>
    <col min="6" max="6" width="2.7109375" style="0" customWidth="1"/>
    <col min="7" max="7" width="11.140625" style="0" customWidth="1"/>
    <col min="8" max="8" width="2.7109375" style="0" customWidth="1"/>
    <col min="9" max="9" width="11.7109375" style="0" customWidth="1"/>
    <col min="10" max="10" width="2.7109375" style="0" customWidth="1"/>
    <col min="11" max="11" width="11.57421875" style="0" customWidth="1"/>
    <col min="12" max="12" width="2.7109375" style="0" customWidth="1"/>
    <col min="13" max="13" width="10.7109375" style="0" customWidth="1"/>
    <col min="14" max="14" width="2.7109375" style="0" customWidth="1"/>
    <col min="15" max="15" width="11.140625" style="0" customWidth="1"/>
    <col min="16" max="16" width="2.7109375" style="0" customWidth="1"/>
  </cols>
  <sheetData>
    <row r="1" ht="14.25">
      <c r="A1" s="16" t="s">
        <v>0</v>
      </c>
    </row>
    <row r="3" spans="1:3" ht="14.25">
      <c r="A3" s="17" t="s">
        <v>1</v>
      </c>
      <c r="C3" s="12">
        <v>50000</v>
      </c>
    </row>
    <row r="4" spans="1:5" ht="14.25">
      <c r="A4" s="17" t="s">
        <v>2</v>
      </c>
      <c r="C4">
        <v>0</v>
      </c>
      <c r="E4" s="17" t="s">
        <v>8</v>
      </c>
    </row>
    <row r="5" spans="1:5" ht="14.25">
      <c r="A5" s="17" t="s">
        <v>3</v>
      </c>
      <c r="C5" s="2">
        <v>0.03</v>
      </c>
      <c r="E5" s="17" t="s">
        <v>9</v>
      </c>
    </row>
    <row r="6" spans="1:5" ht="14.25">
      <c r="A6" s="17" t="s">
        <v>4</v>
      </c>
      <c r="C6" s="3">
        <v>0.025</v>
      </c>
      <c r="E6" s="17" t="s">
        <v>10</v>
      </c>
    </row>
    <row r="7" spans="1:5" ht="14.25">
      <c r="A7" s="17" t="s">
        <v>5</v>
      </c>
      <c r="C7" s="2">
        <v>0.05</v>
      </c>
      <c r="E7" s="17" t="s">
        <v>11</v>
      </c>
    </row>
    <row r="8" spans="1:5" ht="14.25">
      <c r="A8" s="17" t="s">
        <v>6</v>
      </c>
      <c r="C8" s="2"/>
      <c r="E8" s="7">
        <v>36770</v>
      </c>
    </row>
    <row r="9" spans="1:5" ht="14.25">
      <c r="A9" s="17" t="s">
        <v>7</v>
      </c>
      <c r="E9" s="17" t="s">
        <v>12</v>
      </c>
    </row>
    <row r="11" ht="12.75">
      <c r="K11" s="23" t="s">
        <v>16</v>
      </c>
    </row>
    <row r="12" spans="1:11" ht="12.75">
      <c r="A12" s="1"/>
      <c r="K12" s="24"/>
    </row>
    <row r="13" spans="1:17" ht="12.75">
      <c r="A13" s="21" t="s">
        <v>13</v>
      </c>
      <c r="B13" s="8"/>
      <c r="C13" s="8"/>
      <c r="D13" s="8"/>
      <c r="E13" s="8"/>
      <c r="F13" s="8"/>
      <c r="G13" s="8"/>
      <c r="H13" s="8"/>
      <c r="I13" s="9"/>
      <c r="J13" s="8"/>
      <c r="K13" s="24"/>
      <c r="L13" s="8"/>
      <c r="M13" s="8"/>
      <c r="N13" s="8"/>
      <c r="O13" s="8"/>
      <c r="P13" s="8"/>
      <c r="Q13" s="8"/>
    </row>
    <row r="14" spans="1:17" ht="15">
      <c r="A14" s="22"/>
      <c r="B14" s="8"/>
      <c r="C14" s="18" t="s">
        <v>14</v>
      </c>
      <c r="D14" s="8"/>
      <c r="E14" s="18" t="s">
        <v>15</v>
      </c>
      <c r="F14" s="8"/>
      <c r="G14" s="18" t="s">
        <v>39</v>
      </c>
      <c r="H14" s="8"/>
      <c r="I14" s="18" t="s">
        <v>40</v>
      </c>
      <c r="J14" s="8"/>
      <c r="K14" s="18" t="s">
        <v>36</v>
      </c>
      <c r="L14" s="8"/>
      <c r="M14" s="18" t="s">
        <v>17</v>
      </c>
      <c r="N14" s="8"/>
      <c r="O14" s="18" t="s">
        <v>37</v>
      </c>
      <c r="P14" s="9"/>
      <c r="Q14" s="18" t="s">
        <v>38</v>
      </c>
    </row>
    <row r="15" spans="1:18" ht="12.75">
      <c r="A15" s="7">
        <v>36770</v>
      </c>
      <c r="C15" s="5">
        <f>+C3</f>
        <v>50000</v>
      </c>
      <c r="D15" s="5"/>
      <c r="E15" s="5">
        <f>+C4+C5*C15+10</f>
        <v>1510</v>
      </c>
      <c r="F15" s="5"/>
      <c r="G15" s="5">
        <v>0</v>
      </c>
      <c r="H15" s="5"/>
      <c r="I15" s="5">
        <v>0</v>
      </c>
      <c r="J15" s="5"/>
      <c r="K15" s="5">
        <v>0</v>
      </c>
      <c r="L15" s="5"/>
      <c r="M15" s="5">
        <f>+C15+E15-G15</f>
        <v>51510</v>
      </c>
      <c r="N15" s="5"/>
      <c r="O15" s="5">
        <f>-(C15)</f>
        <v>-50000</v>
      </c>
      <c r="Q15" s="3">
        <f>+(1+R15)^12-1</f>
        <v>0.36770579827621175</v>
      </c>
      <c r="R15" s="4">
        <f>IRR(O15:O201,0.01)</f>
        <v>0.02643800525922578</v>
      </c>
    </row>
    <row r="16" spans="1:15" ht="14.25">
      <c r="A16" s="7">
        <v>36799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v>0</v>
      </c>
      <c r="J16" s="5"/>
      <c r="K16" s="5">
        <f>+$C$6*(M15)</f>
        <v>1287.75</v>
      </c>
      <c r="L16" s="6"/>
      <c r="M16" s="5">
        <f aca="true" t="shared" si="0" ref="M16:M26">+M15+K16-G16</f>
        <v>52797.75</v>
      </c>
      <c r="N16" s="5"/>
      <c r="O16" s="5">
        <f aca="true" t="shared" si="1" ref="O16:O26">-(C16+E16)+G16</f>
        <v>0</v>
      </c>
    </row>
    <row r="17" spans="1:15" ht="14.25">
      <c r="A17" s="7">
        <v>36830</v>
      </c>
      <c r="C17" s="5">
        <v>0</v>
      </c>
      <c r="D17" s="5"/>
      <c r="E17" s="5">
        <v>0</v>
      </c>
      <c r="F17" s="5"/>
      <c r="G17" s="5">
        <f>MAX(+$C$7*M16,50)</f>
        <v>2639.8875000000003</v>
      </c>
      <c r="H17" s="6">
        <v>4</v>
      </c>
      <c r="I17" s="5">
        <f aca="true" t="shared" si="2" ref="I17:I26">+G17-K16</f>
        <v>1352.1375000000003</v>
      </c>
      <c r="J17" s="5"/>
      <c r="K17" s="5">
        <f>+$C$6*(M16)</f>
        <v>1319.9437500000001</v>
      </c>
      <c r="L17" s="6"/>
      <c r="M17" s="5">
        <f t="shared" si="0"/>
        <v>51477.80625</v>
      </c>
      <c r="N17" s="5"/>
      <c r="O17" s="5">
        <f t="shared" si="1"/>
        <v>2639.8875000000003</v>
      </c>
    </row>
    <row r="18" spans="1:15" ht="12.75">
      <c r="A18" s="7">
        <v>36860</v>
      </c>
      <c r="C18" s="5">
        <v>0</v>
      </c>
      <c r="D18" s="5"/>
      <c r="E18" s="5">
        <v>0</v>
      </c>
      <c r="F18" s="5"/>
      <c r="G18" s="5">
        <f aca="true" t="shared" si="3" ref="G18:G81">MAX(+$C$7*M17,50)</f>
        <v>2573.8903125</v>
      </c>
      <c r="H18" s="5"/>
      <c r="I18" s="5">
        <f t="shared" si="2"/>
        <v>1253.9465625</v>
      </c>
      <c r="J18" s="5"/>
      <c r="K18" s="5">
        <f aca="true" t="shared" si="4" ref="K18:K26">+$C$6*M17</f>
        <v>1286.94515625</v>
      </c>
      <c r="L18" s="5"/>
      <c r="M18" s="5">
        <f t="shared" si="0"/>
        <v>50190.861093750005</v>
      </c>
      <c r="N18" s="5"/>
      <c r="O18" s="5">
        <f t="shared" si="1"/>
        <v>2573.8903125</v>
      </c>
    </row>
    <row r="19" spans="1:15" ht="12.75">
      <c r="A19" s="7">
        <v>36891</v>
      </c>
      <c r="C19" s="5">
        <v>0</v>
      </c>
      <c r="D19" s="5"/>
      <c r="E19" s="5">
        <v>0</v>
      </c>
      <c r="F19" s="5"/>
      <c r="G19" s="5">
        <f t="shared" si="3"/>
        <v>2509.5430546875004</v>
      </c>
      <c r="H19" s="5"/>
      <c r="I19" s="5">
        <f t="shared" si="2"/>
        <v>1222.5978984375004</v>
      </c>
      <c r="J19" s="5"/>
      <c r="K19" s="5">
        <f t="shared" si="4"/>
        <v>1254.7715273437502</v>
      </c>
      <c r="L19" s="5"/>
      <c r="M19" s="5">
        <f t="shared" si="0"/>
        <v>48936.089566406255</v>
      </c>
      <c r="N19" s="5"/>
      <c r="O19" s="5">
        <f t="shared" si="1"/>
        <v>2509.5430546875004</v>
      </c>
    </row>
    <row r="20" spans="1:15" ht="12.75">
      <c r="A20" s="7">
        <v>36922</v>
      </c>
      <c r="C20" s="5">
        <v>0</v>
      </c>
      <c r="D20" s="5"/>
      <c r="E20" s="5">
        <v>0</v>
      </c>
      <c r="F20" s="5"/>
      <c r="G20" s="5">
        <f t="shared" si="3"/>
        <v>2446.8044783203127</v>
      </c>
      <c r="H20" s="5"/>
      <c r="I20" s="5">
        <f t="shared" si="2"/>
        <v>1192.0329509765625</v>
      </c>
      <c r="J20" s="5"/>
      <c r="K20" s="5">
        <f t="shared" si="4"/>
        <v>1223.4022391601563</v>
      </c>
      <c r="L20" s="5"/>
      <c r="M20" s="5">
        <f t="shared" si="0"/>
        <v>47712.687327246094</v>
      </c>
      <c r="N20" s="5"/>
      <c r="O20" s="5">
        <f t="shared" si="1"/>
        <v>2446.8044783203127</v>
      </c>
    </row>
    <row r="21" spans="1:15" ht="12.75">
      <c r="A21" s="7">
        <v>36950</v>
      </c>
      <c r="C21" s="5">
        <v>0</v>
      </c>
      <c r="D21" s="5"/>
      <c r="E21" s="5">
        <v>0</v>
      </c>
      <c r="F21" s="5"/>
      <c r="G21" s="5">
        <f t="shared" si="3"/>
        <v>2385.6343663623047</v>
      </c>
      <c r="H21" s="5"/>
      <c r="I21" s="5">
        <f t="shared" si="2"/>
        <v>1162.2321272021484</v>
      </c>
      <c r="J21" s="5"/>
      <c r="K21" s="5">
        <f t="shared" si="4"/>
        <v>1192.8171831811524</v>
      </c>
      <c r="L21" s="5"/>
      <c r="M21" s="5">
        <f t="shared" si="0"/>
        <v>46519.87014406494</v>
      </c>
      <c r="N21" s="5"/>
      <c r="O21" s="5">
        <f t="shared" si="1"/>
        <v>2385.6343663623047</v>
      </c>
    </row>
    <row r="22" spans="1:15" ht="12.75">
      <c r="A22" s="7">
        <v>36981</v>
      </c>
      <c r="C22" s="5">
        <v>0</v>
      </c>
      <c r="D22" s="5"/>
      <c r="E22" s="5">
        <v>0</v>
      </c>
      <c r="F22" s="5"/>
      <c r="G22" s="5">
        <f t="shared" si="3"/>
        <v>2325.993507203247</v>
      </c>
      <c r="H22" s="5"/>
      <c r="I22" s="5">
        <f t="shared" si="2"/>
        <v>1133.1763240220948</v>
      </c>
      <c r="J22" s="5"/>
      <c r="K22" s="5">
        <f t="shared" si="4"/>
        <v>1162.9967536016236</v>
      </c>
      <c r="L22" s="5"/>
      <c r="M22" s="5">
        <f t="shared" si="0"/>
        <v>45356.87339046332</v>
      </c>
      <c r="N22" s="5"/>
      <c r="O22" s="5">
        <f t="shared" si="1"/>
        <v>2325.993507203247</v>
      </c>
    </row>
    <row r="23" spans="1:15" ht="12.75">
      <c r="A23" s="7">
        <v>37011</v>
      </c>
      <c r="C23" s="5">
        <v>0</v>
      </c>
      <c r="D23" s="5"/>
      <c r="E23" s="5">
        <v>0</v>
      </c>
      <c r="F23" s="5"/>
      <c r="G23" s="5">
        <f t="shared" si="3"/>
        <v>2267.843669523166</v>
      </c>
      <c r="H23" s="5"/>
      <c r="I23" s="5">
        <f t="shared" si="2"/>
        <v>1104.8469159215426</v>
      </c>
      <c r="J23" s="5"/>
      <c r="K23" s="5">
        <f t="shared" si="4"/>
        <v>1133.921834761583</v>
      </c>
      <c r="L23" s="5"/>
      <c r="M23" s="5">
        <f t="shared" si="0"/>
        <v>44222.95155570174</v>
      </c>
      <c r="N23" s="5"/>
      <c r="O23" s="5">
        <f t="shared" si="1"/>
        <v>2267.843669523166</v>
      </c>
    </row>
    <row r="24" spans="1:15" ht="12.75">
      <c r="A24" s="7">
        <v>37042</v>
      </c>
      <c r="C24" s="5">
        <v>0</v>
      </c>
      <c r="D24" s="5"/>
      <c r="E24" s="5">
        <v>0</v>
      </c>
      <c r="F24" s="5"/>
      <c r="G24" s="5">
        <f t="shared" si="3"/>
        <v>2211.147577785087</v>
      </c>
      <c r="H24" s="5"/>
      <c r="I24" s="5">
        <f t="shared" si="2"/>
        <v>1077.2257430235038</v>
      </c>
      <c r="J24" s="5"/>
      <c r="K24" s="5">
        <f t="shared" si="4"/>
        <v>1105.5737888925435</v>
      </c>
      <c r="L24" s="5"/>
      <c r="M24" s="5">
        <f t="shared" si="0"/>
        <v>43117.37776680919</v>
      </c>
      <c r="N24" s="5"/>
      <c r="O24" s="5">
        <f t="shared" si="1"/>
        <v>2211.147577785087</v>
      </c>
    </row>
    <row r="25" spans="1:15" ht="12.75">
      <c r="A25" s="7">
        <v>37072</v>
      </c>
      <c r="C25" s="5">
        <v>0</v>
      </c>
      <c r="D25" s="5"/>
      <c r="E25" s="5">
        <v>0</v>
      </c>
      <c r="F25" s="5"/>
      <c r="G25" s="5">
        <f t="shared" si="3"/>
        <v>2155.8688883404598</v>
      </c>
      <c r="H25" s="5"/>
      <c r="I25" s="5">
        <f t="shared" si="2"/>
        <v>1050.2950994479163</v>
      </c>
      <c r="J25" s="5"/>
      <c r="K25" s="5">
        <f t="shared" si="4"/>
        <v>1077.9344441702299</v>
      </c>
      <c r="L25" s="5"/>
      <c r="M25" s="5">
        <f t="shared" si="0"/>
        <v>42039.44332263896</v>
      </c>
      <c r="N25" s="5"/>
      <c r="O25" s="5">
        <f t="shared" si="1"/>
        <v>2155.8688883404598</v>
      </c>
    </row>
    <row r="26" spans="1:15" ht="12.75">
      <c r="A26" s="7">
        <v>37103</v>
      </c>
      <c r="C26" s="5">
        <v>0</v>
      </c>
      <c r="D26" s="5"/>
      <c r="E26" s="5">
        <v>0</v>
      </c>
      <c r="F26" s="5"/>
      <c r="G26" s="5">
        <f t="shared" si="3"/>
        <v>2101.972166131948</v>
      </c>
      <c r="H26" s="5"/>
      <c r="I26" s="5">
        <f t="shared" si="2"/>
        <v>1024.0377219617183</v>
      </c>
      <c r="J26" s="5"/>
      <c r="K26" s="5">
        <f t="shared" si="4"/>
        <v>1050.986083065974</v>
      </c>
      <c r="L26" s="5"/>
      <c r="M26" s="5">
        <f t="shared" si="0"/>
        <v>40988.457239572985</v>
      </c>
      <c r="N26" s="5"/>
      <c r="O26" s="5">
        <f t="shared" si="1"/>
        <v>2101.972166131948</v>
      </c>
    </row>
    <row r="27" spans="1:17" s="14" customFormat="1" ht="14.25">
      <c r="A27" s="13">
        <v>37134</v>
      </c>
      <c r="C27" s="15">
        <v>0</v>
      </c>
      <c r="D27" s="15"/>
      <c r="E27" s="15">
        <v>0</v>
      </c>
      <c r="F27" s="15"/>
      <c r="G27" s="15">
        <f t="shared" si="3"/>
        <v>2049.4228619786495</v>
      </c>
      <c r="H27" s="15"/>
      <c r="I27" s="15">
        <f>+G27-K26</f>
        <v>998.4367789126754</v>
      </c>
      <c r="J27" s="15"/>
      <c r="K27" s="15">
        <f>+$C$6*M26</f>
        <v>1024.7114309893248</v>
      </c>
      <c r="L27" s="15"/>
      <c r="M27" s="15">
        <f>+M26+K27-G27</f>
        <v>39963.745808583655</v>
      </c>
      <c r="N27" s="15"/>
      <c r="O27" s="15">
        <f>-(C27+E27)+G27</f>
        <v>2049.4228619786495</v>
      </c>
      <c r="Q27" s="14" t="s">
        <v>42</v>
      </c>
    </row>
    <row r="28" spans="1:15" ht="12.75" hidden="1">
      <c r="A28" s="7">
        <v>37164</v>
      </c>
      <c r="C28" s="5">
        <v>0</v>
      </c>
      <c r="D28" s="5"/>
      <c r="E28" s="5">
        <v>0</v>
      </c>
      <c r="F28" s="5"/>
      <c r="G28" s="5">
        <f t="shared" si="3"/>
        <v>1998.187290429183</v>
      </c>
      <c r="H28" s="5"/>
      <c r="I28" s="5">
        <f aca="true" t="shared" si="5" ref="I28:I35">+G28-K27</f>
        <v>973.4758594398581</v>
      </c>
      <c r="J28" s="5"/>
      <c r="K28" s="5">
        <f aca="true" t="shared" si="6" ref="K28:K35">+$C$6*M27</f>
        <v>999.0936452145914</v>
      </c>
      <c r="L28" s="5"/>
      <c r="M28" s="5">
        <f aca="true" t="shared" si="7" ref="M28:M35">+M27+K28-G28</f>
        <v>38964.652163369065</v>
      </c>
      <c r="N28" s="5"/>
      <c r="O28" s="5">
        <f aca="true" t="shared" si="8" ref="O28:O35">-(C28+E28)+G28</f>
        <v>1998.187290429183</v>
      </c>
    </row>
    <row r="29" spans="1:15" ht="12.75" hidden="1">
      <c r="A29" s="7">
        <v>37195</v>
      </c>
      <c r="C29" s="5">
        <v>0</v>
      </c>
      <c r="D29" s="5"/>
      <c r="E29" s="5">
        <v>0</v>
      </c>
      <c r="F29" s="5"/>
      <c r="G29" s="5">
        <f t="shared" si="3"/>
        <v>1948.2326081684532</v>
      </c>
      <c r="H29" s="5"/>
      <c r="I29" s="5">
        <f t="shared" si="5"/>
        <v>949.1389629538618</v>
      </c>
      <c r="J29" s="5"/>
      <c r="K29" s="5">
        <f t="shared" si="6"/>
        <v>974.1163040842266</v>
      </c>
      <c r="L29" s="5"/>
      <c r="M29" s="5">
        <f t="shared" si="7"/>
        <v>37990.53585928484</v>
      </c>
      <c r="N29" s="5"/>
      <c r="O29" s="5">
        <f t="shared" si="8"/>
        <v>1948.2326081684532</v>
      </c>
    </row>
    <row r="30" spans="1:15" ht="12.75" hidden="1">
      <c r="A30" s="7">
        <v>37225</v>
      </c>
      <c r="C30" s="5">
        <v>0</v>
      </c>
      <c r="D30" s="5"/>
      <c r="E30" s="5">
        <v>0</v>
      </c>
      <c r="F30" s="5"/>
      <c r="G30" s="5">
        <f t="shared" si="3"/>
        <v>1899.5267929642423</v>
      </c>
      <c r="H30" s="5"/>
      <c r="I30" s="5">
        <f t="shared" si="5"/>
        <v>925.4104888800157</v>
      </c>
      <c r="J30" s="5"/>
      <c r="K30" s="5">
        <f t="shared" si="6"/>
        <v>949.7633964821212</v>
      </c>
      <c r="L30" s="5"/>
      <c r="M30" s="5">
        <f t="shared" si="7"/>
        <v>37040.77246280272</v>
      </c>
      <c r="N30" s="5"/>
      <c r="O30" s="5">
        <f t="shared" si="8"/>
        <v>1899.5267929642423</v>
      </c>
    </row>
    <row r="31" spans="1:15" ht="12.75" hidden="1">
      <c r="A31" s="7">
        <v>37256</v>
      </c>
      <c r="C31" s="5">
        <v>0</v>
      </c>
      <c r="D31" s="5"/>
      <c r="E31" s="5">
        <v>0</v>
      </c>
      <c r="F31" s="5"/>
      <c r="G31" s="5">
        <f t="shared" si="3"/>
        <v>1852.0386231401362</v>
      </c>
      <c r="H31" s="5"/>
      <c r="I31" s="5">
        <f t="shared" si="5"/>
        <v>902.2752266580151</v>
      </c>
      <c r="J31" s="5"/>
      <c r="K31" s="5">
        <f t="shared" si="6"/>
        <v>926.0193115700681</v>
      </c>
      <c r="L31" s="5"/>
      <c r="M31" s="5">
        <f t="shared" si="7"/>
        <v>36114.75315123265</v>
      </c>
      <c r="N31" s="5"/>
      <c r="O31" s="5">
        <f t="shared" si="8"/>
        <v>1852.0386231401362</v>
      </c>
    </row>
    <row r="32" spans="1:15" ht="12.75" hidden="1">
      <c r="A32" s="7">
        <v>37287</v>
      </c>
      <c r="C32" s="5">
        <v>0</v>
      </c>
      <c r="D32" s="5"/>
      <c r="E32" s="5">
        <v>0</v>
      </c>
      <c r="F32" s="5"/>
      <c r="G32" s="5">
        <f t="shared" si="3"/>
        <v>1805.7376575616327</v>
      </c>
      <c r="H32" s="5"/>
      <c r="I32" s="5">
        <f t="shared" si="5"/>
        <v>879.7183459915645</v>
      </c>
      <c r="J32" s="5"/>
      <c r="K32" s="5">
        <f t="shared" si="6"/>
        <v>902.8688287808163</v>
      </c>
      <c r="L32" s="5"/>
      <c r="M32" s="5">
        <f t="shared" si="7"/>
        <v>35211.884322451835</v>
      </c>
      <c r="N32" s="5"/>
      <c r="O32" s="5">
        <f t="shared" si="8"/>
        <v>1805.7376575616327</v>
      </c>
    </row>
    <row r="33" spans="1:15" ht="12.75" hidden="1">
      <c r="A33" s="7">
        <v>37315</v>
      </c>
      <c r="C33" s="5">
        <v>0</v>
      </c>
      <c r="D33" s="5"/>
      <c r="E33" s="5">
        <v>0</v>
      </c>
      <c r="F33" s="5"/>
      <c r="G33" s="5">
        <f t="shared" si="3"/>
        <v>1760.594216122592</v>
      </c>
      <c r="H33" s="5"/>
      <c r="I33" s="5">
        <f t="shared" si="5"/>
        <v>857.7253873417756</v>
      </c>
      <c r="J33" s="5"/>
      <c r="K33" s="5">
        <f t="shared" si="6"/>
        <v>880.297108061296</v>
      </c>
      <c r="L33" s="5"/>
      <c r="M33" s="5">
        <f t="shared" si="7"/>
        <v>34331.58721439054</v>
      </c>
      <c r="N33" s="5"/>
      <c r="O33" s="5">
        <f t="shared" si="8"/>
        <v>1760.594216122592</v>
      </c>
    </row>
    <row r="34" spans="1:15" ht="12.75" hidden="1">
      <c r="A34" s="7">
        <v>37346</v>
      </c>
      <c r="C34" s="5">
        <v>0</v>
      </c>
      <c r="D34" s="5"/>
      <c r="E34" s="5">
        <v>0</v>
      </c>
      <c r="F34" s="5"/>
      <c r="G34" s="5">
        <f t="shared" si="3"/>
        <v>1716.5793607195274</v>
      </c>
      <c r="H34" s="5"/>
      <c r="I34" s="5">
        <f t="shared" si="5"/>
        <v>836.2822526582314</v>
      </c>
      <c r="J34" s="5"/>
      <c r="K34" s="5">
        <f t="shared" si="6"/>
        <v>858.2896803597637</v>
      </c>
      <c r="L34" s="5"/>
      <c r="M34" s="5">
        <f t="shared" si="7"/>
        <v>33473.297534030775</v>
      </c>
      <c r="N34" s="5"/>
      <c r="O34" s="5">
        <f t="shared" si="8"/>
        <v>1716.5793607195274</v>
      </c>
    </row>
    <row r="35" spans="1:15" ht="12.75" hidden="1">
      <c r="A35" s="7">
        <v>37376</v>
      </c>
      <c r="C35" s="5">
        <v>0</v>
      </c>
      <c r="D35" s="5"/>
      <c r="E35" s="5">
        <v>0</v>
      </c>
      <c r="F35" s="5"/>
      <c r="G35" s="5">
        <f t="shared" si="3"/>
        <v>1673.6648767015388</v>
      </c>
      <c r="H35" s="5"/>
      <c r="I35" s="5">
        <f t="shared" si="5"/>
        <v>815.3751963417751</v>
      </c>
      <c r="J35" s="5"/>
      <c r="K35" s="5">
        <f t="shared" si="6"/>
        <v>836.8324383507694</v>
      </c>
      <c r="L35" s="5"/>
      <c r="M35" s="5">
        <f t="shared" si="7"/>
        <v>32636.465095680007</v>
      </c>
      <c r="N35" s="5"/>
      <c r="O35" s="5">
        <f t="shared" si="8"/>
        <v>1673.6648767015388</v>
      </c>
    </row>
    <row r="36" spans="1:15" ht="12.75" hidden="1">
      <c r="A36" s="7">
        <v>37407</v>
      </c>
      <c r="C36" s="5">
        <v>0</v>
      </c>
      <c r="D36" s="5"/>
      <c r="E36" s="5">
        <v>0</v>
      </c>
      <c r="F36" s="5"/>
      <c r="G36" s="5">
        <f t="shared" si="3"/>
        <v>1631.8232547840005</v>
      </c>
      <c r="H36" s="5"/>
      <c r="I36" s="5">
        <f aca="true" t="shared" si="9" ref="I36:I56">+G36-K35</f>
        <v>794.9908164332311</v>
      </c>
      <c r="J36" s="5"/>
      <c r="K36" s="5">
        <f aca="true" t="shared" si="10" ref="K36:K56">+$C$6*M35</f>
        <v>815.9116273920002</v>
      </c>
      <c r="L36" s="5"/>
      <c r="M36" s="5">
        <f aca="true" t="shared" si="11" ref="M36:M56">+M35+K36-G36</f>
        <v>31820.553468288002</v>
      </c>
      <c r="N36" s="5"/>
      <c r="O36" s="5">
        <f aca="true" t="shared" si="12" ref="O36:O56">-(C36+E36)+G36</f>
        <v>1631.8232547840005</v>
      </c>
    </row>
    <row r="37" spans="1:15" ht="12.75" hidden="1">
      <c r="A37" s="7">
        <v>37437</v>
      </c>
      <c r="C37" s="5">
        <v>0</v>
      </c>
      <c r="D37" s="5"/>
      <c r="E37" s="5">
        <v>0</v>
      </c>
      <c r="F37" s="5"/>
      <c r="G37" s="5">
        <f t="shared" si="3"/>
        <v>1591.0276734144002</v>
      </c>
      <c r="H37" s="5"/>
      <c r="I37" s="5">
        <f t="shared" si="9"/>
        <v>775.1160460223999</v>
      </c>
      <c r="J37" s="5"/>
      <c r="K37" s="5">
        <f t="shared" si="10"/>
        <v>795.5138367072001</v>
      </c>
      <c r="L37" s="5"/>
      <c r="M37" s="5">
        <f t="shared" si="11"/>
        <v>31025.039631580803</v>
      </c>
      <c r="N37" s="5"/>
      <c r="O37" s="5">
        <f t="shared" si="12"/>
        <v>1591.0276734144002</v>
      </c>
    </row>
    <row r="38" spans="1:15" ht="12.75" hidden="1">
      <c r="A38" s="7">
        <v>37468</v>
      </c>
      <c r="C38" s="5">
        <v>0</v>
      </c>
      <c r="D38" s="5"/>
      <c r="E38" s="5">
        <v>0</v>
      </c>
      <c r="F38" s="5"/>
      <c r="G38" s="5">
        <f t="shared" si="3"/>
        <v>1551.2519815790401</v>
      </c>
      <c r="H38" s="5"/>
      <c r="I38" s="5">
        <f t="shared" si="9"/>
        <v>755.7381448718401</v>
      </c>
      <c r="J38" s="5"/>
      <c r="K38" s="5">
        <f t="shared" si="10"/>
        <v>775.6259907895201</v>
      </c>
      <c r="L38" s="5"/>
      <c r="M38" s="5">
        <f t="shared" si="11"/>
        <v>30249.413640791285</v>
      </c>
      <c r="N38" s="5"/>
      <c r="O38" s="5">
        <f t="shared" si="12"/>
        <v>1551.2519815790401</v>
      </c>
    </row>
    <row r="39" spans="1:15" ht="12.75" hidden="1">
      <c r="A39" s="7">
        <v>37499</v>
      </c>
      <c r="C39" s="5">
        <v>0</v>
      </c>
      <c r="D39" s="5"/>
      <c r="E39" s="5">
        <v>0</v>
      </c>
      <c r="F39" s="5"/>
      <c r="G39" s="5">
        <f t="shared" si="3"/>
        <v>1512.4706820395643</v>
      </c>
      <c r="H39" s="5"/>
      <c r="I39" s="5">
        <f t="shared" si="9"/>
        <v>736.8446912500442</v>
      </c>
      <c r="J39" s="5"/>
      <c r="K39" s="5">
        <f t="shared" si="10"/>
        <v>756.2353410197821</v>
      </c>
      <c r="L39" s="5"/>
      <c r="M39" s="5">
        <f t="shared" si="11"/>
        <v>29493.1782997715</v>
      </c>
      <c r="N39" s="5"/>
      <c r="O39" s="5">
        <f t="shared" si="12"/>
        <v>1512.4706820395643</v>
      </c>
    </row>
    <row r="40" spans="1:15" ht="12.75" hidden="1">
      <c r="A40" s="7">
        <v>37529</v>
      </c>
      <c r="C40" s="5">
        <v>0</v>
      </c>
      <c r="D40" s="5"/>
      <c r="E40" s="5">
        <v>0</v>
      </c>
      <c r="F40" s="5"/>
      <c r="G40" s="5">
        <f t="shared" si="3"/>
        <v>1474.6589149885751</v>
      </c>
      <c r="H40" s="5"/>
      <c r="I40" s="5">
        <f t="shared" si="9"/>
        <v>718.423573968793</v>
      </c>
      <c r="J40" s="5"/>
      <c r="K40" s="5">
        <f t="shared" si="10"/>
        <v>737.3294574942876</v>
      </c>
      <c r="L40" s="5"/>
      <c r="M40" s="5">
        <f t="shared" si="11"/>
        <v>28755.848842277213</v>
      </c>
      <c r="N40" s="5"/>
      <c r="O40" s="5">
        <f t="shared" si="12"/>
        <v>1474.6589149885751</v>
      </c>
    </row>
    <row r="41" spans="1:15" ht="12.75" hidden="1">
      <c r="A41" s="7">
        <v>37560</v>
      </c>
      <c r="C41" s="5">
        <v>0</v>
      </c>
      <c r="D41" s="5"/>
      <c r="E41" s="5">
        <v>0</v>
      </c>
      <c r="F41" s="5"/>
      <c r="G41" s="5">
        <f t="shared" si="3"/>
        <v>1437.7924421138607</v>
      </c>
      <c r="H41" s="5"/>
      <c r="I41" s="5">
        <f t="shared" si="9"/>
        <v>700.4629846195731</v>
      </c>
      <c r="J41" s="5"/>
      <c r="K41" s="5">
        <f t="shared" si="10"/>
        <v>718.8962210569304</v>
      </c>
      <c r="L41" s="5"/>
      <c r="M41" s="5">
        <f t="shared" si="11"/>
        <v>28036.952621220284</v>
      </c>
      <c r="N41" s="5"/>
      <c r="O41" s="5">
        <f t="shared" si="12"/>
        <v>1437.7924421138607</v>
      </c>
    </row>
    <row r="42" spans="1:15" ht="12.75" hidden="1">
      <c r="A42" s="7">
        <v>37590</v>
      </c>
      <c r="C42" s="5">
        <v>0</v>
      </c>
      <c r="D42" s="5"/>
      <c r="E42" s="5">
        <v>0</v>
      </c>
      <c r="F42" s="5"/>
      <c r="G42" s="5">
        <f t="shared" si="3"/>
        <v>1401.8476310610142</v>
      </c>
      <c r="H42" s="5"/>
      <c r="I42" s="5">
        <f t="shared" si="9"/>
        <v>682.9514100040839</v>
      </c>
      <c r="J42" s="5"/>
      <c r="K42" s="5">
        <f t="shared" si="10"/>
        <v>700.9238155305071</v>
      </c>
      <c r="L42" s="5"/>
      <c r="M42" s="5">
        <f t="shared" si="11"/>
        <v>27336.028805689777</v>
      </c>
      <c r="N42" s="5"/>
      <c r="O42" s="5">
        <f t="shared" si="12"/>
        <v>1401.8476310610142</v>
      </c>
    </row>
    <row r="43" spans="1:15" ht="12.75" hidden="1">
      <c r="A43" s="7">
        <v>37621</v>
      </c>
      <c r="C43" s="5">
        <v>0</v>
      </c>
      <c r="D43" s="5"/>
      <c r="E43" s="5">
        <v>0</v>
      </c>
      <c r="F43" s="5"/>
      <c r="G43" s="5">
        <f t="shared" si="3"/>
        <v>1366.801440284489</v>
      </c>
      <c r="H43" s="5"/>
      <c r="I43" s="5">
        <f t="shared" si="9"/>
        <v>665.8776247539819</v>
      </c>
      <c r="J43" s="5"/>
      <c r="K43" s="5">
        <f t="shared" si="10"/>
        <v>683.4007201422445</v>
      </c>
      <c r="L43" s="5"/>
      <c r="M43" s="5">
        <f t="shared" si="11"/>
        <v>26652.62808554753</v>
      </c>
      <c r="N43" s="5"/>
      <c r="O43" s="5">
        <f t="shared" si="12"/>
        <v>1366.801440284489</v>
      </c>
    </row>
    <row r="44" spans="1:15" ht="12.75" hidden="1">
      <c r="A44" s="7">
        <v>37652</v>
      </c>
      <c r="C44" s="5">
        <v>0</v>
      </c>
      <c r="D44" s="5"/>
      <c r="E44" s="5">
        <v>0</v>
      </c>
      <c r="F44" s="5"/>
      <c r="G44" s="5">
        <f t="shared" si="3"/>
        <v>1332.6314042773765</v>
      </c>
      <c r="H44" s="5"/>
      <c r="I44" s="5">
        <f t="shared" si="9"/>
        <v>649.230684135132</v>
      </c>
      <c r="J44" s="5"/>
      <c r="K44" s="5">
        <f t="shared" si="10"/>
        <v>666.3157021386883</v>
      </c>
      <c r="L44" s="5"/>
      <c r="M44" s="5">
        <f t="shared" si="11"/>
        <v>25986.31238340884</v>
      </c>
      <c r="N44" s="5"/>
      <c r="O44" s="5">
        <f t="shared" si="12"/>
        <v>1332.6314042773765</v>
      </c>
    </row>
    <row r="45" spans="1:15" ht="12.75" hidden="1">
      <c r="A45" s="7">
        <v>37680</v>
      </c>
      <c r="C45" s="5">
        <v>0</v>
      </c>
      <c r="D45" s="5"/>
      <c r="E45" s="5">
        <v>0</v>
      </c>
      <c r="F45" s="5"/>
      <c r="G45" s="5">
        <f t="shared" si="3"/>
        <v>1299.315619170442</v>
      </c>
      <c r="H45" s="5"/>
      <c r="I45" s="5">
        <f t="shared" si="9"/>
        <v>632.9999170317537</v>
      </c>
      <c r="J45" s="5"/>
      <c r="K45" s="5">
        <f t="shared" si="10"/>
        <v>649.657809585221</v>
      </c>
      <c r="L45" s="5"/>
      <c r="M45" s="5">
        <f t="shared" si="11"/>
        <v>25336.654573823616</v>
      </c>
      <c r="N45" s="5"/>
      <c r="O45" s="5">
        <f t="shared" si="12"/>
        <v>1299.315619170442</v>
      </c>
    </row>
    <row r="46" spans="1:15" ht="12.75" hidden="1">
      <c r="A46" s="7">
        <v>37711</v>
      </c>
      <c r="C46" s="5">
        <v>0</v>
      </c>
      <c r="D46" s="5"/>
      <c r="E46" s="5">
        <v>0</v>
      </c>
      <c r="F46" s="5"/>
      <c r="G46" s="5">
        <f t="shared" si="3"/>
        <v>1266.8327286911808</v>
      </c>
      <c r="H46" s="5"/>
      <c r="I46" s="5">
        <f t="shared" si="9"/>
        <v>617.1749191059598</v>
      </c>
      <c r="J46" s="5"/>
      <c r="K46" s="5">
        <f t="shared" si="10"/>
        <v>633.4163643455904</v>
      </c>
      <c r="L46" s="5"/>
      <c r="M46" s="5">
        <f t="shared" si="11"/>
        <v>24703.238209478026</v>
      </c>
      <c r="N46" s="5"/>
      <c r="O46" s="5">
        <f t="shared" si="12"/>
        <v>1266.8327286911808</v>
      </c>
    </row>
    <row r="47" spans="1:15" ht="12.75" hidden="1">
      <c r="A47" s="7">
        <v>37741</v>
      </c>
      <c r="C47" s="5">
        <v>0</v>
      </c>
      <c r="D47" s="5"/>
      <c r="E47" s="5">
        <v>0</v>
      </c>
      <c r="F47" s="5"/>
      <c r="G47" s="5">
        <f t="shared" si="3"/>
        <v>1235.1619104739013</v>
      </c>
      <c r="H47" s="5"/>
      <c r="I47" s="5">
        <f t="shared" si="9"/>
        <v>601.7455461283109</v>
      </c>
      <c r="J47" s="5"/>
      <c r="K47" s="5">
        <f t="shared" si="10"/>
        <v>617.5809552369507</v>
      </c>
      <c r="L47" s="5"/>
      <c r="M47" s="5">
        <f t="shared" si="11"/>
        <v>24085.657254241076</v>
      </c>
      <c r="N47" s="5"/>
      <c r="O47" s="5">
        <f t="shared" si="12"/>
        <v>1235.1619104739013</v>
      </c>
    </row>
    <row r="48" spans="1:15" ht="12.75" hidden="1">
      <c r="A48" s="7">
        <v>37772</v>
      </c>
      <c r="C48" s="5">
        <v>0</v>
      </c>
      <c r="D48" s="5"/>
      <c r="E48" s="5">
        <v>0</v>
      </c>
      <c r="F48" s="5"/>
      <c r="G48" s="5">
        <f t="shared" si="3"/>
        <v>1204.2828627120539</v>
      </c>
      <c r="H48" s="5"/>
      <c r="I48" s="5">
        <f t="shared" si="9"/>
        <v>586.7019074751032</v>
      </c>
      <c r="J48" s="5"/>
      <c r="K48" s="5">
        <f t="shared" si="10"/>
        <v>602.1414313560269</v>
      </c>
      <c r="L48" s="5"/>
      <c r="M48" s="5">
        <f t="shared" si="11"/>
        <v>23483.51582288505</v>
      </c>
      <c r="N48" s="5"/>
      <c r="O48" s="5">
        <f t="shared" si="12"/>
        <v>1204.2828627120539</v>
      </c>
    </row>
    <row r="49" spans="1:15" ht="12.75" hidden="1">
      <c r="A49" s="7">
        <v>37802</v>
      </c>
      <c r="C49" s="5">
        <v>0</v>
      </c>
      <c r="D49" s="5"/>
      <c r="E49" s="5">
        <v>0</v>
      </c>
      <c r="F49" s="5"/>
      <c r="G49" s="5">
        <f t="shared" si="3"/>
        <v>1174.1757911442526</v>
      </c>
      <c r="H49" s="5"/>
      <c r="I49" s="5">
        <f t="shared" si="9"/>
        <v>572.0343597882256</v>
      </c>
      <c r="J49" s="5"/>
      <c r="K49" s="5">
        <f t="shared" si="10"/>
        <v>587.0878955721263</v>
      </c>
      <c r="L49" s="5"/>
      <c r="M49" s="5">
        <f t="shared" si="11"/>
        <v>22896.427927312925</v>
      </c>
      <c r="N49" s="5"/>
      <c r="O49" s="5">
        <f t="shared" si="12"/>
        <v>1174.1757911442526</v>
      </c>
    </row>
    <row r="50" spans="1:15" ht="12.75" hidden="1">
      <c r="A50" s="7">
        <v>37833</v>
      </c>
      <c r="C50" s="5">
        <v>0</v>
      </c>
      <c r="D50" s="5"/>
      <c r="E50" s="5">
        <v>0</v>
      </c>
      <c r="F50" s="5"/>
      <c r="G50" s="5">
        <f t="shared" si="3"/>
        <v>1144.8213963656463</v>
      </c>
      <c r="H50" s="5"/>
      <c r="I50" s="5">
        <f t="shared" si="9"/>
        <v>557.73350079352</v>
      </c>
      <c r="J50" s="5"/>
      <c r="K50" s="5">
        <f t="shared" si="10"/>
        <v>572.4106981828231</v>
      </c>
      <c r="L50" s="5"/>
      <c r="M50" s="5">
        <f t="shared" si="11"/>
        <v>22324.017229130102</v>
      </c>
      <c r="N50" s="5"/>
      <c r="O50" s="5">
        <f t="shared" si="12"/>
        <v>1144.8213963656463</v>
      </c>
    </row>
    <row r="51" spans="1:15" ht="12.75" hidden="1">
      <c r="A51" s="7">
        <v>37864</v>
      </c>
      <c r="C51" s="5">
        <v>0</v>
      </c>
      <c r="D51" s="5"/>
      <c r="E51" s="5">
        <v>0</v>
      </c>
      <c r="F51" s="5"/>
      <c r="G51" s="5">
        <f t="shared" si="3"/>
        <v>1116.2008614565052</v>
      </c>
      <c r="H51" s="5"/>
      <c r="I51" s="5">
        <f t="shared" si="9"/>
        <v>543.7901632736821</v>
      </c>
      <c r="J51" s="5"/>
      <c r="K51" s="5">
        <f t="shared" si="10"/>
        <v>558.1004307282526</v>
      </c>
      <c r="L51" s="5"/>
      <c r="M51" s="5">
        <f t="shared" si="11"/>
        <v>21765.91679840185</v>
      </c>
      <c r="N51" s="5"/>
      <c r="O51" s="5">
        <f t="shared" si="12"/>
        <v>1116.2008614565052</v>
      </c>
    </row>
    <row r="52" spans="1:15" ht="12.75" hidden="1">
      <c r="A52" s="7">
        <v>37894</v>
      </c>
      <c r="C52" s="5">
        <v>0</v>
      </c>
      <c r="D52" s="5"/>
      <c r="E52" s="5">
        <v>0</v>
      </c>
      <c r="F52" s="5"/>
      <c r="G52" s="5">
        <f t="shared" si="3"/>
        <v>1088.2958399200925</v>
      </c>
      <c r="H52" s="5"/>
      <c r="I52" s="5">
        <f t="shared" si="9"/>
        <v>530.1954091918399</v>
      </c>
      <c r="J52" s="5"/>
      <c r="K52" s="5">
        <f t="shared" si="10"/>
        <v>544.1479199600462</v>
      </c>
      <c r="L52" s="5"/>
      <c r="M52" s="5">
        <f t="shared" si="11"/>
        <v>21221.768878441806</v>
      </c>
      <c r="N52" s="5"/>
      <c r="O52" s="5">
        <f t="shared" si="12"/>
        <v>1088.2958399200925</v>
      </c>
    </row>
    <row r="53" spans="1:15" ht="12.75" hidden="1">
      <c r="A53" s="7">
        <v>37925</v>
      </c>
      <c r="C53" s="5">
        <v>0</v>
      </c>
      <c r="D53" s="5"/>
      <c r="E53" s="5">
        <v>0</v>
      </c>
      <c r="F53" s="5"/>
      <c r="G53" s="5">
        <f t="shared" si="3"/>
        <v>1061.0884439220904</v>
      </c>
      <c r="H53" s="5"/>
      <c r="I53" s="5">
        <f t="shared" si="9"/>
        <v>516.9405239620442</v>
      </c>
      <c r="J53" s="5"/>
      <c r="K53" s="5">
        <f t="shared" si="10"/>
        <v>530.5442219610452</v>
      </c>
      <c r="L53" s="5"/>
      <c r="M53" s="5">
        <f t="shared" si="11"/>
        <v>20691.22465648076</v>
      </c>
      <c r="N53" s="5"/>
      <c r="O53" s="5">
        <f t="shared" si="12"/>
        <v>1061.0884439220904</v>
      </c>
    </row>
    <row r="54" spans="1:15" ht="12.75" hidden="1">
      <c r="A54" s="7">
        <v>37955</v>
      </c>
      <c r="C54" s="5">
        <v>0</v>
      </c>
      <c r="D54" s="5"/>
      <c r="E54" s="5">
        <v>0</v>
      </c>
      <c r="F54" s="5"/>
      <c r="G54" s="5">
        <f t="shared" si="3"/>
        <v>1034.5612328240381</v>
      </c>
      <c r="H54" s="5"/>
      <c r="I54" s="5">
        <f t="shared" si="9"/>
        <v>504.01701086299295</v>
      </c>
      <c r="J54" s="5"/>
      <c r="K54" s="5">
        <f t="shared" si="10"/>
        <v>517.2806164120191</v>
      </c>
      <c r="L54" s="5"/>
      <c r="M54" s="5">
        <f t="shared" si="11"/>
        <v>20173.94404006874</v>
      </c>
      <c r="N54" s="5"/>
      <c r="O54" s="5">
        <f t="shared" si="12"/>
        <v>1034.5612328240381</v>
      </c>
    </row>
    <row r="55" spans="1:15" ht="12.75" hidden="1">
      <c r="A55" s="7">
        <v>37986</v>
      </c>
      <c r="C55" s="5">
        <v>0</v>
      </c>
      <c r="D55" s="5"/>
      <c r="E55" s="5">
        <v>0</v>
      </c>
      <c r="F55" s="5"/>
      <c r="G55" s="5">
        <f t="shared" si="3"/>
        <v>1008.6972020034372</v>
      </c>
      <c r="H55" s="5"/>
      <c r="I55" s="5">
        <f t="shared" si="9"/>
        <v>491.4165855914181</v>
      </c>
      <c r="J55" s="5"/>
      <c r="K55" s="5">
        <f t="shared" si="10"/>
        <v>504.3486010017186</v>
      </c>
      <c r="L55" s="5"/>
      <c r="M55" s="5">
        <f t="shared" si="11"/>
        <v>19669.595439067023</v>
      </c>
      <c r="N55" s="5"/>
      <c r="O55" s="5">
        <f t="shared" si="12"/>
        <v>1008.6972020034372</v>
      </c>
    </row>
    <row r="56" spans="1:15" ht="12.75" hidden="1">
      <c r="A56" s="7">
        <v>38017</v>
      </c>
      <c r="C56" s="5">
        <v>0</v>
      </c>
      <c r="D56" s="5"/>
      <c r="E56" s="5">
        <v>0</v>
      </c>
      <c r="F56" s="5"/>
      <c r="G56" s="5">
        <f t="shared" si="3"/>
        <v>983.4797719533512</v>
      </c>
      <c r="H56" s="5"/>
      <c r="I56" s="5">
        <f t="shared" si="9"/>
        <v>479.13117095163267</v>
      </c>
      <c r="J56" s="5"/>
      <c r="K56" s="5">
        <f t="shared" si="10"/>
        <v>491.7398859766756</v>
      </c>
      <c r="L56" s="5"/>
      <c r="M56" s="5">
        <f t="shared" si="11"/>
        <v>19177.855553090347</v>
      </c>
      <c r="N56" s="5"/>
      <c r="O56" s="5">
        <f t="shared" si="12"/>
        <v>983.4797719533512</v>
      </c>
    </row>
    <row r="57" spans="1:15" ht="12.75" hidden="1">
      <c r="A57" s="7">
        <v>38046</v>
      </c>
      <c r="C57" s="5">
        <v>0</v>
      </c>
      <c r="D57" s="5"/>
      <c r="E57" s="5">
        <v>0</v>
      </c>
      <c r="F57" s="5"/>
      <c r="G57" s="5">
        <f t="shared" si="3"/>
        <v>958.8927776545174</v>
      </c>
      <c r="H57" s="5"/>
      <c r="I57" s="5">
        <f aca="true" t="shared" si="13" ref="I57:I120">+G57-K56</f>
        <v>467.1528916778418</v>
      </c>
      <c r="J57" s="5"/>
      <c r="K57" s="5">
        <f aca="true" t="shared" si="14" ref="K57:K120">+$C$6*M56</f>
        <v>479.4463888272587</v>
      </c>
      <c r="L57" s="5"/>
      <c r="M57" s="5">
        <f aca="true" t="shared" si="15" ref="M57:M120">+M56+K57-G57</f>
        <v>18698.40916426309</v>
      </c>
      <c r="N57" s="5"/>
      <c r="O57" s="5">
        <f aca="true" t="shared" si="16" ref="O57:O120">-(C57+E57)+G57</f>
        <v>958.8927776545174</v>
      </c>
    </row>
    <row r="58" spans="1:15" ht="12.75" hidden="1">
      <c r="A58" s="7">
        <v>38077</v>
      </c>
      <c r="C58" s="5">
        <v>0</v>
      </c>
      <c r="D58" s="5"/>
      <c r="E58" s="5">
        <v>0</v>
      </c>
      <c r="F58" s="5"/>
      <c r="G58" s="5">
        <f t="shared" si="3"/>
        <v>934.9204582131545</v>
      </c>
      <c r="H58" s="5"/>
      <c r="I58" s="5">
        <f t="shared" si="13"/>
        <v>455.47406938589575</v>
      </c>
      <c r="J58" s="5"/>
      <c r="K58" s="5">
        <f t="shared" si="14"/>
        <v>467.46022910657723</v>
      </c>
      <c r="L58" s="5"/>
      <c r="M58" s="5">
        <f t="shared" si="15"/>
        <v>18230.948935156513</v>
      </c>
      <c r="N58" s="5"/>
      <c r="O58" s="5">
        <f t="shared" si="16"/>
        <v>934.9204582131545</v>
      </c>
    </row>
    <row r="59" spans="1:15" ht="12.75" hidden="1">
      <c r="A59" s="7">
        <v>38107</v>
      </c>
      <c r="C59" s="5">
        <v>0</v>
      </c>
      <c r="D59" s="5"/>
      <c r="E59" s="5">
        <v>0</v>
      </c>
      <c r="F59" s="5"/>
      <c r="G59" s="5">
        <f t="shared" si="3"/>
        <v>911.5474467578257</v>
      </c>
      <c r="H59" s="5"/>
      <c r="I59" s="5">
        <f t="shared" si="13"/>
        <v>444.08721765124847</v>
      </c>
      <c r="J59" s="5"/>
      <c r="K59" s="5">
        <f t="shared" si="14"/>
        <v>455.77372337891285</v>
      </c>
      <c r="L59" s="5"/>
      <c r="M59" s="5">
        <f t="shared" si="15"/>
        <v>17775.1752117776</v>
      </c>
      <c r="N59" s="5"/>
      <c r="O59" s="5">
        <f t="shared" si="16"/>
        <v>911.5474467578257</v>
      </c>
    </row>
    <row r="60" spans="1:15" ht="12.75" hidden="1">
      <c r="A60" s="7">
        <v>38138</v>
      </c>
      <c r="C60" s="5">
        <v>0</v>
      </c>
      <c r="D60" s="5"/>
      <c r="E60" s="5">
        <v>0</v>
      </c>
      <c r="F60" s="5"/>
      <c r="G60" s="5">
        <f t="shared" si="3"/>
        <v>888.7587605888801</v>
      </c>
      <c r="H60" s="5"/>
      <c r="I60" s="5">
        <f t="shared" si="13"/>
        <v>432.9850372099673</v>
      </c>
      <c r="J60" s="5"/>
      <c r="K60" s="5">
        <f t="shared" si="14"/>
        <v>444.37938029444007</v>
      </c>
      <c r="L60" s="5"/>
      <c r="M60" s="5">
        <f t="shared" si="15"/>
        <v>17330.79583148316</v>
      </c>
      <c r="N60" s="5"/>
      <c r="O60" s="5">
        <f t="shared" si="16"/>
        <v>888.7587605888801</v>
      </c>
    </row>
    <row r="61" spans="1:15" ht="12.75" hidden="1">
      <c r="A61" s="7">
        <v>38168</v>
      </c>
      <c r="C61" s="5">
        <v>0</v>
      </c>
      <c r="D61" s="5"/>
      <c r="E61" s="5">
        <v>0</v>
      </c>
      <c r="F61" s="5"/>
      <c r="G61" s="5">
        <f t="shared" si="3"/>
        <v>866.539791574158</v>
      </c>
      <c r="H61" s="5"/>
      <c r="I61" s="5">
        <f t="shared" si="13"/>
        <v>422.16041127971795</v>
      </c>
      <c r="J61" s="5"/>
      <c r="K61" s="5">
        <f t="shared" si="14"/>
        <v>433.269895787079</v>
      </c>
      <c r="L61" s="5"/>
      <c r="M61" s="5">
        <f t="shared" si="15"/>
        <v>16897.525935696078</v>
      </c>
      <c r="N61" s="5"/>
      <c r="O61" s="5">
        <f t="shared" si="16"/>
        <v>866.539791574158</v>
      </c>
    </row>
    <row r="62" spans="1:15" ht="12.75" hidden="1">
      <c r="A62" s="7">
        <v>38199</v>
      </c>
      <c r="C62" s="5">
        <v>0</v>
      </c>
      <c r="D62" s="5"/>
      <c r="E62" s="5">
        <v>0</v>
      </c>
      <c r="F62" s="5"/>
      <c r="G62" s="5">
        <f t="shared" si="3"/>
        <v>844.8762967848039</v>
      </c>
      <c r="H62" s="5"/>
      <c r="I62" s="5">
        <f t="shared" si="13"/>
        <v>411.6064009977249</v>
      </c>
      <c r="J62" s="5"/>
      <c r="K62" s="5">
        <f t="shared" si="14"/>
        <v>422.43814839240196</v>
      </c>
      <c r="L62" s="5"/>
      <c r="M62" s="5">
        <f t="shared" si="15"/>
        <v>16475.087787303673</v>
      </c>
      <c r="N62" s="5"/>
      <c r="O62" s="5">
        <f t="shared" si="16"/>
        <v>844.8762967848039</v>
      </c>
    </row>
    <row r="63" spans="1:15" ht="12.75" hidden="1">
      <c r="A63" s="7">
        <v>38230</v>
      </c>
      <c r="C63" s="5">
        <v>0</v>
      </c>
      <c r="D63" s="5"/>
      <c r="E63" s="5">
        <v>0</v>
      </c>
      <c r="F63" s="5"/>
      <c r="G63" s="5">
        <f t="shared" si="3"/>
        <v>823.7543893651837</v>
      </c>
      <c r="H63" s="5"/>
      <c r="I63" s="5">
        <f t="shared" si="13"/>
        <v>401.3162409727817</v>
      </c>
      <c r="J63" s="5"/>
      <c r="K63" s="5">
        <f t="shared" si="14"/>
        <v>411.87719468259183</v>
      </c>
      <c r="L63" s="5"/>
      <c r="M63" s="5">
        <f t="shared" si="15"/>
        <v>16063.21059262108</v>
      </c>
      <c r="N63" s="5"/>
      <c r="O63" s="5">
        <f t="shared" si="16"/>
        <v>823.7543893651837</v>
      </c>
    </row>
    <row r="64" spans="1:15" ht="12.75" hidden="1">
      <c r="A64" s="7">
        <v>38260</v>
      </c>
      <c r="C64" s="5">
        <v>0</v>
      </c>
      <c r="D64" s="5"/>
      <c r="E64" s="5">
        <v>0</v>
      </c>
      <c r="F64" s="5"/>
      <c r="G64" s="5">
        <f t="shared" si="3"/>
        <v>803.160529631054</v>
      </c>
      <c r="H64" s="5"/>
      <c r="I64" s="5">
        <f t="shared" si="13"/>
        <v>391.2833349484622</v>
      </c>
      <c r="J64" s="5"/>
      <c r="K64" s="5">
        <f t="shared" si="14"/>
        <v>401.580264815527</v>
      </c>
      <c r="L64" s="5"/>
      <c r="M64" s="5">
        <f t="shared" si="15"/>
        <v>15661.630327805555</v>
      </c>
      <c r="N64" s="5"/>
      <c r="O64" s="5">
        <f t="shared" si="16"/>
        <v>803.160529631054</v>
      </c>
    </row>
    <row r="65" spans="1:15" ht="12.75" hidden="1">
      <c r="A65" s="7">
        <v>38291</v>
      </c>
      <c r="C65" s="5">
        <v>0</v>
      </c>
      <c r="D65" s="5"/>
      <c r="E65" s="5">
        <v>0</v>
      </c>
      <c r="F65" s="5"/>
      <c r="G65" s="5">
        <f t="shared" si="3"/>
        <v>783.0815163902778</v>
      </c>
      <c r="H65" s="5"/>
      <c r="I65" s="5">
        <f t="shared" si="13"/>
        <v>381.50125157475077</v>
      </c>
      <c r="J65" s="5"/>
      <c r="K65" s="5">
        <f t="shared" si="14"/>
        <v>391.5407581951389</v>
      </c>
      <c r="L65" s="5"/>
      <c r="M65" s="5">
        <f t="shared" si="15"/>
        <v>15270.089569610416</v>
      </c>
      <c r="N65" s="5"/>
      <c r="O65" s="5">
        <f t="shared" si="16"/>
        <v>783.0815163902778</v>
      </c>
    </row>
    <row r="66" spans="1:15" ht="12.75" hidden="1">
      <c r="A66" s="7">
        <v>38321</v>
      </c>
      <c r="C66" s="5">
        <v>0</v>
      </c>
      <c r="D66" s="5"/>
      <c r="E66" s="5">
        <v>0</v>
      </c>
      <c r="F66" s="5"/>
      <c r="G66" s="5">
        <f t="shared" si="3"/>
        <v>763.5044784805209</v>
      </c>
      <c r="H66" s="5"/>
      <c r="I66" s="5">
        <f t="shared" si="13"/>
        <v>371.963720285382</v>
      </c>
      <c r="J66" s="5"/>
      <c r="K66" s="5">
        <f t="shared" si="14"/>
        <v>381.75223924026045</v>
      </c>
      <c r="L66" s="5"/>
      <c r="M66" s="5">
        <f t="shared" si="15"/>
        <v>14888.337330370156</v>
      </c>
      <c r="N66" s="5"/>
      <c r="O66" s="5">
        <f t="shared" si="16"/>
        <v>763.5044784805209</v>
      </c>
    </row>
    <row r="67" spans="1:15" ht="12.75" hidden="1">
      <c r="A67" s="7">
        <v>38352</v>
      </c>
      <c r="C67" s="5">
        <v>0</v>
      </c>
      <c r="D67" s="5"/>
      <c r="E67" s="5">
        <v>0</v>
      </c>
      <c r="F67" s="5"/>
      <c r="G67" s="5">
        <f t="shared" si="3"/>
        <v>744.4168665185078</v>
      </c>
      <c r="H67" s="5"/>
      <c r="I67" s="5">
        <f t="shared" si="13"/>
        <v>362.6646272782474</v>
      </c>
      <c r="J67" s="5"/>
      <c r="K67" s="5">
        <f t="shared" si="14"/>
        <v>372.2084332592539</v>
      </c>
      <c r="L67" s="5"/>
      <c r="M67" s="5">
        <f t="shared" si="15"/>
        <v>14516.1288971109</v>
      </c>
      <c r="N67" s="5"/>
      <c r="O67" s="5">
        <f t="shared" si="16"/>
        <v>744.4168665185078</v>
      </c>
    </row>
    <row r="68" spans="1:15" ht="12.75" hidden="1">
      <c r="A68" s="7">
        <v>38383</v>
      </c>
      <c r="C68" s="5">
        <v>0</v>
      </c>
      <c r="D68" s="5"/>
      <c r="E68" s="5">
        <v>0</v>
      </c>
      <c r="F68" s="5"/>
      <c r="G68" s="5">
        <f t="shared" si="3"/>
        <v>725.8064448555451</v>
      </c>
      <c r="H68" s="5"/>
      <c r="I68" s="5">
        <f t="shared" si="13"/>
        <v>353.5980115962912</v>
      </c>
      <c r="J68" s="5"/>
      <c r="K68" s="5">
        <f t="shared" si="14"/>
        <v>362.90322242777256</v>
      </c>
      <c r="L68" s="5"/>
      <c r="M68" s="5">
        <f t="shared" si="15"/>
        <v>14153.225674683128</v>
      </c>
      <c r="N68" s="5"/>
      <c r="O68" s="5">
        <f t="shared" si="16"/>
        <v>725.8064448555451</v>
      </c>
    </row>
    <row r="69" spans="1:15" ht="12.75" hidden="1">
      <c r="A69" s="7">
        <v>38411</v>
      </c>
      <c r="C69" s="5">
        <v>0</v>
      </c>
      <c r="D69" s="5"/>
      <c r="E69" s="5">
        <v>0</v>
      </c>
      <c r="F69" s="5"/>
      <c r="G69" s="5">
        <f t="shared" si="3"/>
        <v>707.6612837341564</v>
      </c>
      <c r="H69" s="5"/>
      <c r="I69" s="5">
        <f t="shared" si="13"/>
        <v>344.75806130638387</v>
      </c>
      <c r="J69" s="5"/>
      <c r="K69" s="5">
        <f t="shared" si="14"/>
        <v>353.8306418670782</v>
      </c>
      <c r="L69" s="5"/>
      <c r="M69" s="5">
        <f t="shared" si="15"/>
        <v>13799.39503281605</v>
      </c>
      <c r="N69" s="5"/>
      <c r="O69" s="5">
        <f t="shared" si="16"/>
        <v>707.6612837341564</v>
      </c>
    </row>
    <row r="70" spans="1:15" ht="12.75" hidden="1">
      <c r="A70" s="7">
        <v>38442</v>
      </c>
      <c r="C70" s="5">
        <v>0</v>
      </c>
      <c r="D70" s="5"/>
      <c r="E70" s="5">
        <v>0</v>
      </c>
      <c r="F70" s="5"/>
      <c r="G70" s="5">
        <f t="shared" si="3"/>
        <v>689.9697516408025</v>
      </c>
      <c r="H70" s="5"/>
      <c r="I70" s="5">
        <f t="shared" si="13"/>
        <v>336.13910977372433</v>
      </c>
      <c r="J70" s="5"/>
      <c r="K70" s="5">
        <f t="shared" si="14"/>
        <v>344.98487582040127</v>
      </c>
      <c r="L70" s="5"/>
      <c r="M70" s="5">
        <f t="shared" si="15"/>
        <v>13454.410156995647</v>
      </c>
      <c r="N70" s="5"/>
      <c r="O70" s="5">
        <f t="shared" si="16"/>
        <v>689.9697516408025</v>
      </c>
    </row>
    <row r="71" spans="1:15" ht="12.75" hidden="1">
      <c r="A71" s="7">
        <v>38472</v>
      </c>
      <c r="C71" s="5">
        <v>0</v>
      </c>
      <c r="D71" s="5"/>
      <c r="E71" s="5">
        <v>0</v>
      </c>
      <c r="F71" s="5"/>
      <c r="G71" s="5">
        <f t="shared" si="3"/>
        <v>672.7205078497824</v>
      </c>
      <c r="H71" s="5"/>
      <c r="I71" s="5">
        <f t="shared" si="13"/>
        <v>327.7356320293811</v>
      </c>
      <c r="J71" s="5"/>
      <c r="K71" s="5">
        <f t="shared" si="14"/>
        <v>336.3602539248912</v>
      </c>
      <c r="L71" s="5"/>
      <c r="M71" s="5">
        <f t="shared" si="15"/>
        <v>13118.049903070756</v>
      </c>
      <c r="N71" s="5"/>
      <c r="O71" s="5">
        <f t="shared" si="16"/>
        <v>672.7205078497824</v>
      </c>
    </row>
    <row r="72" spans="1:15" ht="12.75" hidden="1">
      <c r="A72" s="7">
        <v>38503</v>
      </c>
      <c r="C72" s="5">
        <v>0</v>
      </c>
      <c r="D72" s="5"/>
      <c r="E72" s="5">
        <v>0</v>
      </c>
      <c r="F72" s="5"/>
      <c r="G72" s="5">
        <f t="shared" si="3"/>
        <v>655.9024951535379</v>
      </c>
      <c r="H72" s="5"/>
      <c r="I72" s="5">
        <f t="shared" si="13"/>
        <v>319.5422412286467</v>
      </c>
      <c r="J72" s="5"/>
      <c r="K72" s="5">
        <f t="shared" si="14"/>
        <v>327.95124757676894</v>
      </c>
      <c r="L72" s="5"/>
      <c r="M72" s="5">
        <f t="shared" si="15"/>
        <v>12790.098655493988</v>
      </c>
      <c r="N72" s="5"/>
      <c r="O72" s="5">
        <f t="shared" si="16"/>
        <v>655.9024951535379</v>
      </c>
    </row>
    <row r="73" spans="1:15" ht="12.75" hidden="1">
      <c r="A73" s="7">
        <v>38533</v>
      </c>
      <c r="C73" s="5">
        <v>0</v>
      </c>
      <c r="D73" s="5"/>
      <c r="E73" s="5">
        <v>0</v>
      </c>
      <c r="F73" s="5"/>
      <c r="G73" s="5">
        <f t="shared" si="3"/>
        <v>639.5049327746995</v>
      </c>
      <c r="H73" s="5"/>
      <c r="I73" s="5">
        <f t="shared" si="13"/>
        <v>311.5536851979305</v>
      </c>
      <c r="J73" s="5"/>
      <c r="K73" s="5">
        <f t="shared" si="14"/>
        <v>319.7524663873497</v>
      </c>
      <c r="L73" s="5"/>
      <c r="M73" s="5">
        <f t="shared" si="15"/>
        <v>12470.346189106638</v>
      </c>
      <c r="N73" s="5"/>
      <c r="O73" s="5">
        <f t="shared" si="16"/>
        <v>639.5049327746995</v>
      </c>
    </row>
    <row r="74" spans="1:15" ht="12.75" hidden="1">
      <c r="A74" s="7">
        <v>38564</v>
      </c>
      <c r="C74" s="5">
        <v>0</v>
      </c>
      <c r="D74" s="5"/>
      <c r="E74" s="5">
        <v>0</v>
      </c>
      <c r="F74" s="5"/>
      <c r="G74" s="5">
        <f t="shared" si="3"/>
        <v>623.517309455332</v>
      </c>
      <c r="H74" s="5"/>
      <c r="I74" s="5">
        <f t="shared" si="13"/>
        <v>303.76484306798227</v>
      </c>
      <c r="J74" s="5"/>
      <c r="K74" s="5">
        <f t="shared" si="14"/>
        <v>311.758654727666</v>
      </c>
      <c r="L74" s="5"/>
      <c r="M74" s="5">
        <f t="shared" si="15"/>
        <v>12158.587534378972</v>
      </c>
      <c r="N74" s="5"/>
      <c r="O74" s="5">
        <f t="shared" si="16"/>
        <v>623.517309455332</v>
      </c>
    </row>
    <row r="75" spans="1:15" ht="12.75" hidden="1">
      <c r="A75" s="7">
        <v>38595</v>
      </c>
      <c r="C75" s="5">
        <v>0</v>
      </c>
      <c r="D75" s="5"/>
      <c r="E75" s="5">
        <v>0</v>
      </c>
      <c r="F75" s="5"/>
      <c r="G75" s="5">
        <f t="shared" si="3"/>
        <v>607.9293767189487</v>
      </c>
      <c r="H75" s="5"/>
      <c r="I75" s="5">
        <f t="shared" si="13"/>
        <v>296.1707219912827</v>
      </c>
      <c r="J75" s="5"/>
      <c r="K75" s="5">
        <f t="shared" si="14"/>
        <v>303.96468835947434</v>
      </c>
      <c r="L75" s="5"/>
      <c r="M75" s="5">
        <f t="shared" si="15"/>
        <v>11854.622846019498</v>
      </c>
      <c r="N75" s="5"/>
      <c r="O75" s="5">
        <f t="shared" si="16"/>
        <v>607.9293767189487</v>
      </c>
    </row>
    <row r="76" spans="1:15" ht="12.75" hidden="1">
      <c r="A76" s="7">
        <v>38625</v>
      </c>
      <c r="C76" s="5">
        <v>0</v>
      </c>
      <c r="D76" s="5"/>
      <c r="E76" s="5">
        <v>0</v>
      </c>
      <c r="F76" s="5"/>
      <c r="G76" s="5">
        <f t="shared" si="3"/>
        <v>592.731142300975</v>
      </c>
      <c r="H76" s="5"/>
      <c r="I76" s="5">
        <f t="shared" si="13"/>
        <v>288.76645394150063</v>
      </c>
      <c r="J76" s="5"/>
      <c r="K76" s="5">
        <f t="shared" si="14"/>
        <v>296.3655711504875</v>
      </c>
      <c r="L76" s="5"/>
      <c r="M76" s="5">
        <f t="shared" si="15"/>
        <v>11558.25727486901</v>
      </c>
      <c r="N76" s="5"/>
      <c r="O76" s="5">
        <f t="shared" si="16"/>
        <v>592.731142300975</v>
      </c>
    </row>
    <row r="77" spans="1:15" ht="12.75" hidden="1">
      <c r="A77" s="7">
        <v>38656</v>
      </c>
      <c r="C77" s="5">
        <v>0</v>
      </c>
      <c r="D77" s="5"/>
      <c r="E77" s="5">
        <v>0</v>
      </c>
      <c r="F77" s="5"/>
      <c r="G77" s="5">
        <f t="shared" si="3"/>
        <v>577.9128637434505</v>
      </c>
      <c r="H77" s="5"/>
      <c r="I77" s="5">
        <f t="shared" si="13"/>
        <v>281.54729259296306</v>
      </c>
      <c r="J77" s="5"/>
      <c r="K77" s="5">
        <f t="shared" si="14"/>
        <v>288.9564318717253</v>
      </c>
      <c r="L77" s="5"/>
      <c r="M77" s="5">
        <f t="shared" si="15"/>
        <v>11269.300842997287</v>
      </c>
      <c r="N77" s="5"/>
      <c r="O77" s="5">
        <f t="shared" si="16"/>
        <v>577.9128637434505</v>
      </c>
    </row>
    <row r="78" spans="1:15" ht="12.75" hidden="1">
      <c r="A78" s="7">
        <v>38686</v>
      </c>
      <c r="C78" s="5">
        <v>0</v>
      </c>
      <c r="D78" s="5"/>
      <c r="E78" s="5">
        <v>0</v>
      </c>
      <c r="F78" s="5"/>
      <c r="G78" s="5">
        <f t="shared" si="3"/>
        <v>563.4650421498644</v>
      </c>
      <c r="H78" s="5"/>
      <c r="I78" s="5">
        <f t="shared" si="13"/>
        <v>274.50861027813914</v>
      </c>
      <c r="J78" s="5"/>
      <c r="K78" s="5">
        <f t="shared" si="14"/>
        <v>281.7325210749322</v>
      </c>
      <c r="L78" s="5"/>
      <c r="M78" s="5">
        <f t="shared" si="15"/>
        <v>10987.568321922354</v>
      </c>
      <c r="N78" s="5"/>
      <c r="O78" s="5">
        <f t="shared" si="16"/>
        <v>563.4650421498644</v>
      </c>
    </row>
    <row r="79" spans="1:15" ht="12.75" hidden="1">
      <c r="A79" s="7">
        <v>38717</v>
      </c>
      <c r="C79" s="5">
        <v>0</v>
      </c>
      <c r="D79" s="5"/>
      <c r="E79" s="5">
        <v>0</v>
      </c>
      <c r="F79" s="5"/>
      <c r="G79" s="5">
        <f t="shared" si="3"/>
        <v>549.3784160961177</v>
      </c>
      <c r="H79" s="5"/>
      <c r="I79" s="5">
        <f t="shared" si="13"/>
        <v>267.6458950211855</v>
      </c>
      <c r="J79" s="5"/>
      <c r="K79" s="5">
        <f t="shared" si="14"/>
        <v>274.68920804805884</v>
      </c>
      <c r="L79" s="5"/>
      <c r="M79" s="5">
        <f t="shared" si="15"/>
        <v>10712.879113874296</v>
      </c>
      <c r="N79" s="5"/>
      <c r="O79" s="5">
        <f t="shared" si="16"/>
        <v>549.3784160961177</v>
      </c>
    </row>
    <row r="80" spans="1:15" ht="12.75" hidden="1">
      <c r="A80" s="7">
        <v>38748</v>
      </c>
      <c r="C80" s="5">
        <v>0</v>
      </c>
      <c r="D80" s="5"/>
      <c r="E80" s="5">
        <v>0</v>
      </c>
      <c r="F80" s="5"/>
      <c r="G80" s="5">
        <f t="shared" si="3"/>
        <v>535.6439556937148</v>
      </c>
      <c r="H80" s="5"/>
      <c r="I80" s="5">
        <f t="shared" si="13"/>
        <v>260.95474764565597</v>
      </c>
      <c r="J80" s="5"/>
      <c r="K80" s="5">
        <f t="shared" si="14"/>
        <v>267.8219778468574</v>
      </c>
      <c r="L80" s="5"/>
      <c r="M80" s="5">
        <f t="shared" si="15"/>
        <v>10445.057136027439</v>
      </c>
      <c r="N80" s="5"/>
      <c r="O80" s="5">
        <f t="shared" si="16"/>
        <v>535.6439556937148</v>
      </c>
    </row>
    <row r="81" spans="1:15" ht="12.75" hidden="1">
      <c r="A81" s="7">
        <v>38776</v>
      </c>
      <c r="C81" s="5">
        <v>0</v>
      </c>
      <c r="D81" s="5"/>
      <c r="E81" s="5">
        <v>0</v>
      </c>
      <c r="F81" s="5"/>
      <c r="G81" s="5">
        <f t="shared" si="3"/>
        <v>522.252856801372</v>
      </c>
      <c r="H81" s="5"/>
      <c r="I81" s="5">
        <f t="shared" si="13"/>
        <v>254.43087895451458</v>
      </c>
      <c r="J81" s="5"/>
      <c r="K81" s="5">
        <f t="shared" si="14"/>
        <v>261.126428400686</v>
      </c>
      <c r="L81" s="5"/>
      <c r="M81" s="5">
        <f t="shared" si="15"/>
        <v>10183.930707626754</v>
      </c>
      <c r="N81" s="5"/>
      <c r="O81" s="5">
        <f t="shared" si="16"/>
        <v>522.252856801372</v>
      </c>
    </row>
    <row r="82" spans="1:15" ht="12.75" hidden="1">
      <c r="A82" s="7">
        <v>38807</v>
      </c>
      <c r="C82" s="5">
        <v>0</v>
      </c>
      <c r="D82" s="5"/>
      <c r="E82" s="5">
        <v>0</v>
      </c>
      <c r="F82" s="5"/>
      <c r="G82" s="5">
        <f aca="true" t="shared" si="17" ref="G82:G145">MAX(+$C$7*M81,50)</f>
        <v>509.19653538133775</v>
      </c>
      <c r="H82" s="5"/>
      <c r="I82" s="5">
        <f t="shared" si="13"/>
        <v>248.07010698065176</v>
      </c>
      <c r="J82" s="5"/>
      <c r="K82" s="5">
        <f t="shared" si="14"/>
        <v>254.59826769066888</v>
      </c>
      <c r="L82" s="5"/>
      <c r="M82" s="5">
        <f t="shared" si="15"/>
        <v>9929.332439936086</v>
      </c>
      <c r="N82" s="5"/>
      <c r="O82" s="5">
        <f t="shared" si="16"/>
        <v>509.19653538133775</v>
      </c>
    </row>
    <row r="83" spans="1:15" ht="12.75" hidden="1">
      <c r="A83" s="7">
        <v>38837</v>
      </c>
      <c r="C83" s="5">
        <v>0</v>
      </c>
      <c r="D83" s="5"/>
      <c r="E83" s="5">
        <v>0</v>
      </c>
      <c r="F83" s="5"/>
      <c r="G83" s="5">
        <f t="shared" si="17"/>
        <v>496.46662199680435</v>
      </c>
      <c r="H83" s="5"/>
      <c r="I83" s="5">
        <f t="shared" si="13"/>
        <v>241.86835430613547</v>
      </c>
      <c r="J83" s="5"/>
      <c r="K83" s="5">
        <f t="shared" si="14"/>
        <v>248.23331099840217</v>
      </c>
      <c r="L83" s="5"/>
      <c r="M83" s="5">
        <f t="shared" si="15"/>
        <v>9681.099128937685</v>
      </c>
      <c r="N83" s="5"/>
      <c r="O83" s="5">
        <f t="shared" si="16"/>
        <v>496.46662199680435</v>
      </c>
    </row>
    <row r="84" spans="1:15" ht="12.75" hidden="1">
      <c r="A84" s="7">
        <v>38868</v>
      </c>
      <c r="C84" s="5">
        <v>0</v>
      </c>
      <c r="D84" s="5"/>
      <c r="E84" s="5">
        <v>0</v>
      </c>
      <c r="F84" s="5"/>
      <c r="G84" s="5">
        <f t="shared" si="17"/>
        <v>484.05495644688426</v>
      </c>
      <c r="H84" s="5"/>
      <c r="I84" s="5">
        <f t="shared" si="13"/>
        <v>235.8216454484821</v>
      </c>
      <c r="J84" s="5"/>
      <c r="K84" s="5">
        <f t="shared" si="14"/>
        <v>242.02747822344213</v>
      </c>
      <c r="L84" s="5"/>
      <c r="M84" s="5">
        <f t="shared" si="15"/>
        <v>9439.071650714244</v>
      </c>
      <c r="N84" s="5"/>
      <c r="O84" s="5">
        <f t="shared" si="16"/>
        <v>484.05495644688426</v>
      </c>
    </row>
    <row r="85" spans="1:15" ht="12.75" hidden="1">
      <c r="A85" s="7">
        <v>38898</v>
      </c>
      <c r="C85" s="5">
        <v>0</v>
      </c>
      <c r="D85" s="5"/>
      <c r="E85" s="5">
        <v>0</v>
      </c>
      <c r="F85" s="5"/>
      <c r="G85" s="5">
        <f t="shared" si="17"/>
        <v>471.95358253571226</v>
      </c>
      <c r="H85" s="5"/>
      <c r="I85" s="5">
        <f t="shared" si="13"/>
        <v>229.92610431227013</v>
      </c>
      <c r="J85" s="5"/>
      <c r="K85" s="5">
        <f t="shared" si="14"/>
        <v>235.97679126785613</v>
      </c>
      <c r="L85" s="5"/>
      <c r="M85" s="5">
        <f t="shared" si="15"/>
        <v>9203.094859446388</v>
      </c>
      <c r="N85" s="5"/>
      <c r="O85" s="5">
        <f t="shared" si="16"/>
        <v>471.95358253571226</v>
      </c>
    </row>
    <row r="86" spans="1:15" ht="12.75" hidden="1">
      <c r="A86" s="7">
        <v>38929</v>
      </c>
      <c r="C86" s="5">
        <v>0</v>
      </c>
      <c r="D86" s="5"/>
      <c r="E86" s="5">
        <v>0</v>
      </c>
      <c r="F86" s="5"/>
      <c r="G86" s="5">
        <f t="shared" si="17"/>
        <v>460.1547429723194</v>
      </c>
      <c r="H86" s="5"/>
      <c r="I86" s="5">
        <f t="shared" si="13"/>
        <v>224.17795170446328</v>
      </c>
      <c r="J86" s="5"/>
      <c r="K86" s="5">
        <f t="shared" si="14"/>
        <v>230.0773714861597</v>
      </c>
      <c r="L86" s="5"/>
      <c r="M86" s="5">
        <f t="shared" si="15"/>
        <v>8973.017487960227</v>
      </c>
      <c r="N86" s="5"/>
      <c r="O86" s="5">
        <f t="shared" si="16"/>
        <v>460.1547429723194</v>
      </c>
    </row>
    <row r="87" spans="1:15" ht="12.75" hidden="1">
      <c r="A87" s="7">
        <v>38960</v>
      </c>
      <c r="C87" s="5">
        <v>0</v>
      </c>
      <c r="D87" s="5"/>
      <c r="E87" s="5">
        <v>0</v>
      </c>
      <c r="F87" s="5"/>
      <c r="G87" s="5">
        <f t="shared" si="17"/>
        <v>448.6508743980114</v>
      </c>
      <c r="H87" s="5"/>
      <c r="I87" s="5">
        <f t="shared" si="13"/>
        <v>218.5735029118517</v>
      </c>
      <c r="J87" s="5"/>
      <c r="K87" s="5">
        <f t="shared" si="14"/>
        <v>224.3254371990057</v>
      </c>
      <c r="L87" s="5"/>
      <c r="M87" s="5">
        <f t="shared" si="15"/>
        <v>8748.692050761221</v>
      </c>
      <c r="N87" s="5"/>
      <c r="O87" s="5">
        <f t="shared" si="16"/>
        <v>448.6508743980114</v>
      </c>
    </row>
    <row r="88" spans="1:15" ht="12.75" hidden="1">
      <c r="A88" s="7">
        <v>38990</v>
      </c>
      <c r="C88" s="5">
        <v>0</v>
      </c>
      <c r="D88" s="5"/>
      <c r="E88" s="5">
        <v>0</v>
      </c>
      <c r="F88" s="5"/>
      <c r="G88" s="5">
        <f t="shared" si="17"/>
        <v>437.4346025380611</v>
      </c>
      <c r="H88" s="5"/>
      <c r="I88" s="5">
        <f t="shared" si="13"/>
        <v>213.10916533905538</v>
      </c>
      <c r="J88" s="5"/>
      <c r="K88" s="5">
        <f t="shared" si="14"/>
        <v>218.71730126903054</v>
      </c>
      <c r="L88" s="5"/>
      <c r="M88" s="5">
        <f t="shared" si="15"/>
        <v>8529.97474949219</v>
      </c>
      <c r="N88" s="5"/>
      <c r="O88" s="5">
        <f t="shared" si="16"/>
        <v>437.4346025380611</v>
      </c>
    </row>
    <row r="89" spans="1:15" ht="12.75" hidden="1">
      <c r="A89" s="7">
        <v>39021</v>
      </c>
      <c r="C89" s="5">
        <v>0</v>
      </c>
      <c r="D89" s="5"/>
      <c r="E89" s="5">
        <v>0</v>
      </c>
      <c r="F89" s="5"/>
      <c r="G89" s="5">
        <f t="shared" si="17"/>
        <v>426.4987374746095</v>
      </c>
      <c r="H89" s="5"/>
      <c r="I89" s="5">
        <f t="shared" si="13"/>
        <v>207.78143620557898</v>
      </c>
      <c r="J89" s="5"/>
      <c r="K89" s="5">
        <f t="shared" si="14"/>
        <v>213.24936873730476</v>
      </c>
      <c r="L89" s="5"/>
      <c r="M89" s="5">
        <f t="shared" si="15"/>
        <v>8316.725380754886</v>
      </c>
      <c r="N89" s="5"/>
      <c r="O89" s="5">
        <f t="shared" si="16"/>
        <v>426.4987374746095</v>
      </c>
    </row>
    <row r="90" spans="1:15" ht="12.75" hidden="1">
      <c r="A90" s="7">
        <v>39051</v>
      </c>
      <c r="C90" s="5">
        <v>0</v>
      </c>
      <c r="D90" s="5"/>
      <c r="E90" s="5">
        <v>0</v>
      </c>
      <c r="F90" s="5"/>
      <c r="G90" s="5">
        <f t="shared" si="17"/>
        <v>415.83626903774433</v>
      </c>
      <c r="H90" s="5"/>
      <c r="I90" s="5">
        <f t="shared" si="13"/>
        <v>202.58690030043957</v>
      </c>
      <c r="J90" s="5"/>
      <c r="K90" s="5">
        <f t="shared" si="14"/>
        <v>207.91813451887217</v>
      </c>
      <c r="L90" s="5"/>
      <c r="M90" s="5">
        <f t="shared" si="15"/>
        <v>8108.807246236013</v>
      </c>
      <c r="N90" s="5"/>
      <c r="O90" s="5">
        <f t="shared" si="16"/>
        <v>415.83626903774433</v>
      </c>
    </row>
    <row r="91" spans="1:15" ht="12.75" hidden="1">
      <c r="A91" s="7">
        <v>39082</v>
      </c>
      <c r="C91" s="5">
        <v>0</v>
      </c>
      <c r="D91" s="5"/>
      <c r="E91" s="5">
        <v>0</v>
      </c>
      <c r="F91" s="5"/>
      <c r="G91" s="5">
        <f t="shared" si="17"/>
        <v>405.4403623118007</v>
      </c>
      <c r="H91" s="5"/>
      <c r="I91" s="5">
        <f t="shared" si="13"/>
        <v>197.52222779292853</v>
      </c>
      <c r="J91" s="5"/>
      <c r="K91" s="5">
        <f t="shared" si="14"/>
        <v>202.72018115590035</v>
      </c>
      <c r="L91" s="5"/>
      <c r="M91" s="5">
        <f t="shared" si="15"/>
        <v>7906.087065080113</v>
      </c>
      <c r="N91" s="5"/>
      <c r="O91" s="5">
        <f t="shared" si="16"/>
        <v>405.4403623118007</v>
      </c>
    </row>
    <row r="92" spans="1:15" ht="12.75" hidden="1">
      <c r="A92" s="7">
        <v>39113</v>
      </c>
      <c r="C92" s="5">
        <v>0</v>
      </c>
      <c r="D92" s="5"/>
      <c r="E92" s="5">
        <v>0</v>
      </c>
      <c r="F92" s="5"/>
      <c r="G92" s="5">
        <f t="shared" si="17"/>
        <v>395.30435325400566</v>
      </c>
      <c r="H92" s="5"/>
      <c r="I92" s="5">
        <f t="shared" si="13"/>
        <v>192.5841720981053</v>
      </c>
      <c r="J92" s="5"/>
      <c r="K92" s="5">
        <f t="shared" si="14"/>
        <v>197.65217662700283</v>
      </c>
      <c r="L92" s="5"/>
      <c r="M92" s="5">
        <f t="shared" si="15"/>
        <v>7708.434888453109</v>
      </c>
      <c r="N92" s="5"/>
      <c r="O92" s="5">
        <f t="shared" si="16"/>
        <v>395.30435325400566</v>
      </c>
    </row>
    <row r="93" spans="1:15" ht="12.75" hidden="1">
      <c r="A93" s="7">
        <v>39141</v>
      </c>
      <c r="C93" s="5">
        <v>0</v>
      </c>
      <c r="D93" s="5"/>
      <c r="E93" s="5">
        <v>0</v>
      </c>
      <c r="F93" s="5"/>
      <c r="G93" s="5">
        <f t="shared" si="17"/>
        <v>385.4217444226555</v>
      </c>
      <c r="H93" s="5"/>
      <c r="I93" s="5">
        <f t="shared" si="13"/>
        <v>187.76956779565265</v>
      </c>
      <c r="J93" s="5"/>
      <c r="K93" s="5">
        <f t="shared" si="14"/>
        <v>192.71087221132774</v>
      </c>
      <c r="L93" s="5"/>
      <c r="M93" s="5">
        <f t="shared" si="15"/>
        <v>7515.724016241782</v>
      </c>
      <c r="N93" s="5"/>
      <c r="O93" s="5">
        <f t="shared" si="16"/>
        <v>385.4217444226555</v>
      </c>
    </row>
    <row r="94" spans="1:15" ht="12.75" hidden="1">
      <c r="A94" s="7">
        <v>39172</v>
      </c>
      <c r="C94" s="5">
        <v>0</v>
      </c>
      <c r="D94" s="5"/>
      <c r="E94" s="5">
        <v>0</v>
      </c>
      <c r="F94" s="5"/>
      <c r="G94" s="5">
        <f t="shared" si="17"/>
        <v>375.78620081208913</v>
      </c>
      <c r="H94" s="5"/>
      <c r="I94" s="5">
        <f t="shared" si="13"/>
        <v>183.0753286007614</v>
      </c>
      <c r="J94" s="5"/>
      <c r="K94" s="5">
        <f t="shared" si="14"/>
        <v>187.89310040604457</v>
      </c>
      <c r="L94" s="5"/>
      <c r="M94" s="5">
        <f t="shared" si="15"/>
        <v>7327.830915835737</v>
      </c>
      <c r="N94" s="5"/>
      <c r="O94" s="5">
        <f t="shared" si="16"/>
        <v>375.78620081208913</v>
      </c>
    </row>
    <row r="95" spans="1:15" ht="12.75" hidden="1">
      <c r="A95" s="7">
        <v>39202</v>
      </c>
      <c r="C95" s="5">
        <v>0</v>
      </c>
      <c r="D95" s="5"/>
      <c r="E95" s="5">
        <v>0</v>
      </c>
      <c r="F95" s="5"/>
      <c r="G95" s="5">
        <f t="shared" si="17"/>
        <v>366.3915457917869</v>
      </c>
      <c r="H95" s="5"/>
      <c r="I95" s="5">
        <f t="shared" si="13"/>
        <v>178.49844538574231</v>
      </c>
      <c r="J95" s="5"/>
      <c r="K95" s="5">
        <f t="shared" si="14"/>
        <v>183.19577289589344</v>
      </c>
      <c r="L95" s="5"/>
      <c r="M95" s="5">
        <f t="shared" si="15"/>
        <v>7144.635142939844</v>
      </c>
      <c r="N95" s="5"/>
      <c r="O95" s="5">
        <f t="shared" si="16"/>
        <v>366.3915457917869</v>
      </c>
    </row>
    <row r="96" spans="1:15" ht="12.75" hidden="1">
      <c r="A96" s="7">
        <v>39233</v>
      </c>
      <c r="C96" s="5">
        <v>0</v>
      </c>
      <c r="D96" s="5"/>
      <c r="E96" s="5">
        <v>0</v>
      </c>
      <c r="F96" s="5"/>
      <c r="G96" s="5">
        <f t="shared" si="17"/>
        <v>357.2317571469922</v>
      </c>
      <c r="H96" s="5"/>
      <c r="I96" s="5">
        <f t="shared" si="13"/>
        <v>174.03598425109877</v>
      </c>
      <c r="J96" s="5"/>
      <c r="K96" s="5">
        <f t="shared" si="14"/>
        <v>178.6158785734961</v>
      </c>
      <c r="L96" s="5"/>
      <c r="M96" s="5">
        <f t="shared" si="15"/>
        <v>6966.019264366348</v>
      </c>
      <c r="N96" s="5"/>
      <c r="O96" s="5">
        <f t="shared" si="16"/>
        <v>357.2317571469922</v>
      </c>
    </row>
    <row r="97" spans="1:15" ht="12.75" hidden="1">
      <c r="A97" s="7">
        <v>39263</v>
      </c>
      <c r="C97" s="5">
        <v>0</v>
      </c>
      <c r="D97" s="5"/>
      <c r="E97" s="5">
        <v>0</v>
      </c>
      <c r="F97" s="5"/>
      <c r="G97" s="5">
        <f t="shared" si="17"/>
        <v>348.3009632183174</v>
      </c>
      <c r="H97" s="5"/>
      <c r="I97" s="5">
        <f t="shared" si="13"/>
        <v>169.6850846448213</v>
      </c>
      <c r="J97" s="5"/>
      <c r="K97" s="5">
        <f t="shared" si="14"/>
        <v>174.1504816091587</v>
      </c>
      <c r="L97" s="5"/>
      <c r="M97" s="5">
        <f t="shared" si="15"/>
        <v>6791.8687827571885</v>
      </c>
      <c r="N97" s="5"/>
      <c r="O97" s="5">
        <f t="shared" si="16"/>
        <v>348.3009632183174</v>
      </c>
    </row>
    <row r="98" spans="1:15" ht="12.75" hidden="1">
      <c r="A98" s="7">
        <v>39294</v>
      </c>
      <c r="C98" s="5">
        <v>0</v>
      </c>
      <c r="D98" s="5"/>
      <c r="E98" s="5">
        <v>0</v>
      </c>
      <c r="F98" s="5"/>
      <c r="G98" s="5">
        <f t="shared" si="17"/>
        <v>339.59343913785943</v>
      </c>
      <c r="H98" s="5"/>
      <c r="I98" s="5">
        <f t="shared" si="13"/>
        <v>165.44295752870073</v>
      </c>
      <c r="J98" s="5"/>
      <c r="K98" s="5">
        <f t="shared" si="14"/>
        <v>169.79671956892972</v>
      </c>
      <c r="L98" s="5"/>
      <c r="M98" s="5">
        <f t="shared" si="15"/>
        <v>6622.072063188259</v>
      </c>
      <c r="N98" s="5"/>
      <c r="O98" s="5">
        <f t="shared" si="16"/>
        <v>339.59343913785943</v>
      </c>
    </row>
    <row r="99" spans="1:15" ht="12.75" hidden="1">
      <c r="A99" s="7">
        <v>39325</v>
      </c>
      <c r="C99" s="5">
        <v>0</v>
      </c>
      <c r="D99" s="5"/>
      <c r="E99" s="5">
        <v>0</v>
      </c>
      <c r="F99" s="5"/>
      <c r="G99" s="5">
        <f t="shared" si="17"/>
        <v>331.10360315941296</v>
      </c>
      <c r="H99" s="5"/>
      <c r="I99" s="5">
        <f t="shared" si="13"/>
        <v>161.30688359048324</v>
      </c>
      <c r="J99" s="5"/>
      <c r="K99" s="5">
        <f t="shared" si="14"/>
        <v>165.55180157970648</v>
      </c>
      <c r="L99" s="5"/>
      <c r="M99" s="5">
        <f t="shared" si="15"/>
        <v>6456.520261608552</v>
      </c>
      <c r="N99" s="5"/>
      <c r="O99" s="5">
        <f t="shared" si="16"/>
        <v>331.10360315941296</v>
      </c>
    </row>
    <row r="100" spans="1:15" ht="12.75" hidden="1">
      <c r="A100" s="7">
        <v>39355</v>
      </c>
      <c r="C100" s="5">
        <v>0</v>
      </c>
      <c r="D100" s="5"/>
      <c r="E100" s="5">
        <v>0</v>
      </c>
      <c r="F100" s="5"/>
      <c r="G100" s="5">
        <f t="shared" si="17"/>
        <v>322.82601308042763</v>
      </c>
      <c r="H100" s="5"/>
      <c r="I100" s="5">
        <f t="shared" si="13"/>
        <v>157.27421150072115</v>
      </c>
      <c r="J100" s="5"/>
      <c r="K100" s="5">
        <f t="shared" si="14"/>
        <v>161.41300654021381</v>
      </c>
      <c r="L100" s="5"/>
      <c r="M100" s="5">
        <f t="shared" si="15"/>
        <v>6295.107255068338</v>
      </c>
      <c r="N100" s="5"/>
      <c r="O100" s="5">
        <f t="shared" si="16"/>
        <v>322.82601308042763</v>
      </c>
    </row>
    <row r="101" spans="1:15" ht="12.75" hidden="1">
      <c r="A101" s="7">
        <v>39386</v>
      </c>
      <c r="C101" s="5">
        <v>0</v>
      </c>
      <c r="D101" s="5"/>
      <c r="E101" s="5">
        <v>0</v>
      </c>
      <c r="F101" s="5"/>
      <c r="G101" s="5">
        <f t="shared" si="17"/>
        <v>314.75536275341693</v>
      </c>
      <c r="H101" s="5"/>
      <c r="I101" s="5">
        <f t="shared" si="13"/>
        <v>153.34235621320312</v>
      </c>
      <c r="J101" s="5"/>
      <c r="K101" s="5">
        <f t="shared" si="14"/>
        <v>157.37768137670847</v>
      </c>
      <c r="L101" s="5"/>
      <c r="M101" s="5">
        <f t="shared" si="15"/>
        <v>6137.729573691629</v>
      </c>
      <c r="N101" s="5"/>
      <c r="O101" s="5">
        <f t="shared" si="16"/>
        <v>314.75536275341693</v>
      </c>
    </row>
    <row r="102" spans="1:15" ht="12.75" hidden="1">
      <c r="A102" s="7">
        <v>39416</v>
      </c>
      <c r="C102" s="5">
        <v>0</v>
      </c>
      <c r="D102" s="5"/>
      <c r="E102" s="5">
        <v>0</v>
      </c>
      <c r="F102" s="5"/>
      <c r="G102" s="5">
        <f t="shared" si="17"/>
        <v>306.8864786845815</v>
      </c>
      <c r="H102" s="5"/>
      <c r="I102" s="5">
        <f t="shared" si="13"/>
        <v>149.50879730787304</v>
      </c>
      <c r="J102" s="5"/>
      <c r="K102" s="5">
        <f t="shared" si="14"/>
        <v>153.44323934229075</v>
      </c>
      <c r="L102" s="5"/>
      <c r="M102" s="5">
        <f t="shared" si="15"/>
        <v>5984.286334349338</v>
      </c>
      <c r="N102" s="5"/>
      <c r="O102" s="5">
        <f t="shared" si="16"/>
        <v>306.8864786845815</v>
      </c>
    </row>
    <row r="103" spans="1:15" ht="12.75" hidden="1">
      <c r="A103" s="7">
        <v>39447</v>
      </c>
      <c r="C103" s="5">
        <v>0</v>
      </c>
      <c r="D103" s="5"/>
      <c r="E103" s="5">
        <v>0</v>
      </c>
      <c r="F103" s="5"/>
      <c r="G103" s="5">
        <f t="shared" si="17"/>
        <v>299.21431671746694</v>
      </c>
      <c r="H103" s="5"/>
      <c r="I103" s="5">
        <f t="shared" si="13"/>
        <v>145.7710773751762</v>
      </c>
      <c r="J103" s="5"/>
      <c r="K103" s="5">
        <f t="shared" si="14"/>
        <v>149.60715835873347</v>
      </c>
      <c r="L103" s="5"/>
      <c r="M103" s="5">
        <f t="shared" si="15"/>
        <v>5834.679175990605</v>
      </c>
      <c r="N103" s="5"/>
      <c r="O103" s="5">
        <f t="shared" si="16"/>
        <v>299.21431671746694</v>
      </c>
    </row>
    <row r="104" spans="1:15" ht="12.75" hidden="1">
      <c r="A104" s="7">
        <v>39478</v>
      </c>
      <c r="C104" s="5">
        <v>0</v>
      </c>
      <c r="D104" s="5"/>
      <c r="E104" s="5">
        <v>0</v>
      </c>
      <c r="F104" s="5"/>
      <c r="G104" s="5">
        <f t="shared" si="17"/>
        <v>291.7339587995302</v>
      </c>
      <c r="H104" s="5"/>
      <c r="I104" s="5">
        <f t="shared" si="13"/>
        <v>142.12680044079676</v>
      </c>
      <c r="J104" s="5"/>
      <c r="K104" s="5">
        <f t="shared" si="14"/>
        <v>145.8669793997651</v>
      </c>
      <c r="L104" s="5"/>
      <c r="M104" s="5">
        <f t="shared" si="15"/>
        <v>5688.812196590839</v>
      </c>
      <c r="N104" s="5"/>
      <c r="O104" s="5">
        <f t="shared" si="16"/>
        <v>291.7339587995302</v>
      </c>
    </row>
    <row r="105" spans="1:15" ht="12.75" hidden="1">
      <c r="A105" s="7">
        <v>39507</v>
      </c>
      <c r="C105" s="5">
        <v>0</v>
      </c>
      <c r="D105" s="5"/>
      <c r="E105" s="5">
        <v>0</v>
      </c>
      <c r="F105" s="5"/>
      <c r="G105" s="5">
        <f t="shared" si="17"/>
        <v>284.440609829542</v>
      </c>
      <c r="H105" s="5"/>
      <c r="I105" s="5">
        <f t="shared" si="13"/>
        <v>138.57363042977687</v>
      </c>
      <c r="J105" s="5"/>
      <c r="K105" s="5">
        <f t="shared" si="14"/>
        <v>142.220304914771</v>
      </c>
      <c r="L105" s="5"/>
      <c r="M105" s="5">
        <f t="shared" si="15"/>
        <v>5546.591891676068</v>
      </c>
      <c r="N105" s="5"/>
      <c r="O105" s="5">
        <f t="shared" si="16"/>
        <v>284.440609829542</v>
      </c>
    </row>
    <row r="106" spans="1:15" ht="12.75" hidden="1">
      <c r="A106" s="7">
        <v>39538</v>
      </c>
      <c r="C106" s="5">
        <v>0</v>
      </c>
      <c r="D106" s="5"/>
      <c r="E106" s="5">
        <v>0</v>
      </c>
      <c r="F106" s="5"/>
      <c r="G106" s="5">
        <f t="shared" si="17"/>
        <v>277.32959458380344</v>
      </c>
      <c r="H106" s="5"/>
      <c r="I106" s="5">
        <f t="shared" si="13"/>
        <v>135.10928966903245</v>
      </c>
      <c r="J106" s="5"/>
      <c r="K106" s="5">
        <f t="shared" si="14"/>
        <v>138.66479729190172</v>
      </c>
      <c r="L106" s="5"/>
      <c r="M106" s="5">
        <f t="shared" si="15"/>
        <v>5407.927094384167</v>
      </c>
      <c r="N106" s="5"/>
      <c r="O106" s="5">
        <f t="shared" si="16"/>
        <v>277.32959458380344</v>
      </c>
    </row>
    <row r="107" spans="1:15" ht="12.75" hidden="1">
      <c r="A107" s="7">
        <v>39568</v>
      </c>
      <c r="C107" s="5">
        <v>0</v>
      </c>
      <c r="D107" s="5"/>
      <c r="E107" s="5">
        <v>0</v>
      </c>
      <c r="F107" s="5"/>
      <c r="G107" s="5">
        <f t="shared" si="17"/>
        <v>270.3963547192083</v>
      </c>
      <c r="H107" s="5"/>
      <c r="I107" s="5">
        <f t="shared" si="13"/>
        <v>131.7315574273066</v>
      </c>
      <c r="J107" s="5"/>
      <c r="K107" s="5">
        <f t="shared" si="14"/>
        <v>135.19817735960416</v>
      </c>
      <c r="L107" s="5"/>
      <c r="M107" s="5">
        <f t="shared" si="15"/>
        <v>5272.728917024563</v>
      </c>
      <c r="N107" s="5"/>
      <c r="O107" s="5">
        <f t="shared" si="16"/>
        <v>270.3963547192083</v>
      </c>
    </row>
    <row r="108" spans="1:15" ht="12.75" hidden="1">
      <c r="A108" s="7">
        <v>39599</v>
      </c>
      <c r="C108" s="5">
        <v>0</v>
      </c>
      <c r="D108" s="5"/>
      <c r="E108" s="5">
        <v>0</v>
      </c>
      <c r="F108" s="5"/>
      <c r="G108" s="5">
        <f t="shared" si="17"/>
        <v>263.6364458512282</v>
      </c>
      <c r="H108" s="5"/>
      <c r="I108" s="5">
        <f t="shared" si="13"/>
        <v>128.43826849162403</v>
      </c>
      <c r="J108" s="5"/>
      <c r="K108" s="5">
        <f t="shared" si="14"/>
        <v>131.8182229256141</v>
      </c>
      <c r="L108" s="5"/>
      <c r="M108" s="5">
        <f t="shared" si="15"/>
        <v>5140.9106940989495</v>
      </c>
      <c r="N108" s="5"/>
      <c r="O108" s="5">
        <f t="shared" si="16"/>
        <v>263.6364458512282</v>
      </c>
    </row>
    <row r="109" spans="1:15" ht="12.75" hidden="1">
      <c r="A109" s="7">
        <v>39629</v>
      </c>
      <c r="C109" s="5">
        <v>0</v>
      </c>
      <c r="D109" s="5"/>
      <c r="E109" s="5">
        <v>0</v>
      </c>
      <c r="F109" s="5"/>
      <c r="G109" s="5">
        <f t="shared" si="17"/>
        <v>257.0455347049475</v>
      </c>
      <c r="H109" s="5"/>
      <c r="I109" s="5">
        <f t="shared" si="13"/>
        <v>125.2273117793334</v>
      </c>
      <c r="J109" s="5"/>
      <c r="K109" s="5">
        <f t="shared" si="14"/>
        <v>128.52276735247375</v>
      </c>
      <c r="L109" s="5"/>
      <c r="M109" s="5">
        <f t="shared" si="15"/>
        <v>5012.387926746476</v>
      </c>
      <c r="N109" s="5"/>
      <c r="O109" s="5">
        <f t="shared" si="16"/>
        <v>257.0455347049475</v>
      </c>
    </row>
    <row r="110" spans="1:15" ht="12.75" hidden="1">
      <c r="A110" s="7">
        <v>39660</v>
      </c>
      <c r="C110" s="5">
        <v>0</v>
      </c>
      <c r="D110" s="5"/>
      <c r="E110" s="5">
        <v>0</v>
      </c>
      <c r="F110" s="5"/>
      <c r="G110" s="5">
        <f t="shared" si="17"/>
        <v>250.61939633732382</v>
      </c>
      <c r="H110" s="5"/>
      <c r="I110" s="5">
        <f t="shared" si="13"/>
        <v>122.09662898485007</v>
      </c>
      <c r="J110" s="5"/>
      <c r="K110" s="5">
        <f t="shared" si="14"/>
        <v>125.30969816866191</v>
      </c>
      <c r="L110" s="5"/>
      <c r="M110" s="5">
        <f t="shared" si="15"/>
        <v>4887.078228577815</v>
      </c>
      <c r="N110" s="5"/>
      <c r="O110" s="5">
        <f t="shared" si="16"/>
        <v>250.61939633732382</v>
      </c>
    </row>
    <row r="111" spans="1:15" ht="12.75" hidden="1">
      <c r="A111" s="7">
        <v>39691</v>
      </c>
      <c r="C111" s="5">
        <v>0</v>
      </c>
      <c r="D111" s="5"/>
      <c r="E111" s="5">
        <v>0</v>
      </c>
      <c r="F111" s="5"/>
      <c r="G111" s="5">
        <f t="shared" si="17"/>
        <v>244.35391142889077</v>
      </c>
      <c r="H111" s="5"/>
      <c r="I111" s="5">
        <f t="shared" si="13"/>
        <v>119.04421326022886</v>
      </c>
      <c r="J111" s="5"/>
      <c r="K111" s="5">
        <f t="shared" si="14"/>
        <v>122.17695571444538</v>
      </c>
      <c r="L111" s="5"/>
      <c r="M111" s="5">
        <f t="shared" si="15"/>
        <v>4764.90127286337</v>
      </c>
      <c r="N111" s="5"/>
      <c r="O111" s="5">
        <f t="shared" si="16"/>
        <v>244.35391142889077</v>
      </c>
    </row>
    <row r="112" spans="1:15" ht="12.75" hidden="1">
      <c r="A112" s="7">
        <v>39721</v>
      </c>
      <c r="C112" s="5">
        <v>0</v>
      </c>
      <c r="D112" s="5"/>
      <c r="E112" s="5">
        <v>0</v>
      </c>
      <c r="F112" s="5"/>
      <c r="G112" s="5">
        <f t="shared" si="17"/>
        <v>238.2450636431685</v>
      </c>
      <c r="H112" s="5"/>
      <c r="I112" s="5">
        <f t="shared" si="13"/>
        <v>116.06810792872311</v>
      </c>
      <c r="J112" s="5"/>
      <c r="K112" s="5">
        <f t="shared" si="14"/>
        <v>119.12253182158425</v>
      </c>
      <c r="L112" s="5"/>
      <c r="M112" s="5">
        <f t="shared" si="15"/>
        <v>4645.778741041785</v>
      </c>
      <c r="N112" s="5"/>
      <c r="O112" s="5">
        <f t="shared" si="16"/>
        <v>238.2450636431685</v>
      </c>
    </row>
    <row r="113" spans="1:15" ht="12.75" hidden="1">
      <c r="A113" s="7">
        <v>39752</v>
      </c>
      <c r="C113" s="5">
        <v>0</v>
      </c>
      <c r="D113" s="5"/>
      <c r="E113" s="5">
        <v>0</v>
      </c>
      <c r="F113" s="5"/>
      <c r="G113" s="5">
        <f t="shared" si="17"/>
        <v>232.28893705208927</v>
      </c>
      <c r="H113" s="5"/>
      <c r="I113" s="5">
        <f t="shared" si="13"/>
        <v>113.16640523050502</v>
      </c>
      <c r="J113" s="5"/>
      <c r="K113" s="5">
        <f t="shared" si="14"/>
        <v>116.14446852604463</v>
      </c>
      <c r="L113" s="5"/>
      <c r="M113" s="5">
        <f t="shared" si="15"/>
        <v>4529.634272515741</v>
      </c>
      <c r="N113" s="5"/>
      <c r="O113" s="5">
        <f t="shared" si="16"/>
        <v>232.28893705208927</v>
      </c>
    </row>
    <row r="114" spans="1:15" ht="12.75" hidden="1">
      <c r="A114" s="7">
        <v>39782</v>
      </c>
      <c r="C114" s="5">
        <v>0</v>
      </c>
      <c r="D114" s="5"/>
      <c r="E114" s="5">
        <v>0</v>
      </c>
      <c r="F114" s="5"/>
      <c r="G114" s="5">
        <f t="shared" si="17"/>
        <v>226.48171362578705</v>
      </c>
      <c r="H114" s="5"/>
      <c r="I114" s="5">
        <f t="shared" si="13"/>
        <v>110.33724509974242</v>
      </c>
      <c r="J114" s="5"/>
      <c r="K114" s="5">
        <f t="shared" si="14"/>
        <v>113.24085681289353</v>
      </c>
      <c r="L114" s="5"/>
      <c r="M114" s="5">
        <f t="shared" si="15"/>
        <v>4416.393415702848</v>
      </c>
      <c r="N114" s="5"/>
      <c r="O114" s="5">
        <f t="shared" si="16"/>
        <v>226.48171362578705</v>
      </c>
    </row>
    <row r="115" spans="1:15" ht="12.75" hidden="1">
      <c r="A115" s="7">
        <v>39813</v>
      </c>
      <c r="C115" s="5">
        <v>0</v>
      </c>
      <c r="D115" s="5"/>
      <c r="E115" s="5">
        <v>0</v>
      </c>
      <c r="F115" s="5"/>
      <c r="G115" s="5">
        <f t="shared" si="17"/>
        <v>220.81967078514242</v>
      </c>
      <c r="H115" s="5"/>
      <c r="I115" s="5">
        <f t="shared" si="13"/>
        <v>107.5788139722489</v>
      </c>
      <c r="J115" s="5"/>
      <c r="K115" s="5">
        <f t="shared" si="14"/>
        <v>110.40983539257121</v>
      </c>
      <c r="L115" s="5"/>
      <c r="M115" s="5">
        <f t="shared" si="15"/>
        <v>4305.983580310277</v>
      </c>
      <c r="N115" s="5"/>
      <c r="O115" s="5">
        <f t="shared" si="16"/>
        <v>220.81967078514242</v>
      </c>
    </row>
    <row r="116" spans="1:15" ht="12.75" hidden="1">
      <c r="A116" s="7">
        <v>39844</v>
      </c>
      <c r="C116" s="5">
        <v>0</v>
      </c>
      <c r="D116" s="5"/>
      <c r="E116" s="5">
        <v>0</v>
      </c>
      <c r="F116" s="5"/>
      <c r="G116" s="5">
        <f t="shared" si="17"/>
        <v>215.29917901551386</v>
      </c>
      <c r="H116" s="5"/>
      <c r="I116" s="5">
        <f t="shared" si="13"/>
        <v>104.88934362294265</v>
      </c>
      <c r="J116" s="5"/>
      <c r="K116" s="5">
        <f t="shared" si="14"/>
        <v>107.64958950775693</v>
      </c>
      <c r="L116" s="5"/>
      <c r="M116" s="5">
        <f t="shared" si="15"/>
        <v>4198.33399080252</v>
      </c>
      <c r="N116" s="5"/>
      <c r="O116" s="5">
        <f t="shared" si="16"/>
        <v>215.29917901551386</v>
      </c>
    </row>
    <row r="117" spans="1:15" ht="12.75" hidden="1">
      <c r="A117" s="7">
        <v>39872</v>
      </c>
      <c r="C117" s="5">
        <v>0</v>
      </c>
      <c r="D117" s="5"/>
      <c r="E117" s="5">
        <v>0</v>
      </c>
      <c r="F117" s="5"/>
      <c r="G117" s="5">
        <f t="shared" si="17"/>
        <v>209.91669954012602</v>
      </c>
      <c r="H117" s="5"/>
      <c r="I117" s="5">
        <f t="shared" si="13"/>
        <v>102.26711003236909</v>
      </c>
      <c r="J117" s="5"/>
      <c r="K117" s="5">
        <f t="shared" si="14"/>
        <v>104.95834977006301</v>
      </c>
      <c r="L117" s="5"/>
      <c r="M117" s="5">
        <f t="shared" si="15"/>
        <v>4093.375641032457</v>
      </c>
      <c r="N117" s="5"/>
      <c r="O117" s="5">
        <f t="shared" si="16"/>
        <v>209.91669954012602</v>
      </c>
    </row>
    <row r="118" spans="1:15" ht="12.75" hidden="1">
      <c r="A118" s="7">
        <v>39903</v>
      </c>
      <c r="C118" s="5">
        <v>0</v>
      </c>
      <c r="D118" s="5"/>
      <c r="E118" s="5">
        <v>0</v>
      </c>
      <c r="F118" s="5"/>
      <c r="G118" s="5">
        <f t="shared" si="17"/>
        <v>204.66878205162288</v>
      </c>
      <c r="H118" s="5"/>
      <c r="I118" s="5">
        <f t="shared" si="13"/>
        <v>99.71043228155987</v>
      </c>
      <c r="J118" s="5"/>
      <c r="K118" s="5">
        <f t="shared" si="14"/>
        <v>102.33439102581144</v>
      </c>
      <c r="L118" s="5"/>
      <c r="M118" s="5">
        <f t="shared" si="15"/>
        <v>3991.041250006646</v>
      </c>
      <c r="N118" s="5"/>
      <c r="O118" s="5">
        <f t="shared" si="16"/>
        <v>204.66878205162288</v>
      </c>
    </row>
    <row r="119" spans="1:15" ht="12.75" hidden="1">
      <c r="A119" s="7">
        <v>39933</v>
      </c>
      <c r="C119" s="5">
        <v>0</v>
      </c>
      <c r="D119" s="5"/>
      <c r="E119" s="5">
        <v>0</v>
      </c>
      <c r="F119" s="5"/>
      <c r="G119" s="5">
        <f t="shared" si="17"/>
        <v>199.5520625003323</v>
      </c>
      <c r="H119" s="5"/>
      <c r="I119" s="5">
        <f t="shared" si="13"/>
        <v>97.21767147452087</v>
      </c>
      <c r="J119" s="5"/>
      <c r="K119" s="5">
        <f t="shared" si="14"/>
        <v>99.77603125016616</v>
      </c>
      <c r="L119" s="5"/>
      <c r="M119" s="5">
        <f t="shared" si="15"/>
        <v>3891.2652187564795</v>
      </c>
      <c r="N119" s="5"/>
      <c r="O119" s="5">
        <f t="shared" si="16"/>
        <v>199.5520625003323</v>
      </c>
    </row>
    <row r="120" spans="1:15" ht="12.75" hidden="1">
      <c r="A120" s="7">
        <v>39964</v>
      </c>
      <c r="C120" s="5">
        <v>0</v>
      </c>
      <c r="D120" s="5"/>
      <c r="E120" s="5">
        <v>0</v>
      </c>
      <c r="F120" s="5"/>
      <c r="G120" s="5">
        <f t="shared" si="17"/>
        <v>194.563260937824</v>
      </c>
      <c r="H120" s="5"/>
      <c r="I120" s="5">
        <f t="shared" si="13"/>
        <v>94.78722968765784</v>
      </c>
      <c r="J120" s="5"/>
      <c r="K120" s="5">
        <f t="shared" si="14"/>
        <v>97.281630468912</v>
      </c>
      <c r="L120" s="5"/>
      <c r="M120" s="5">
        <f t="shared" si="15"/>
        <v>3793.9835882875673</v>
      </c>
      <c r="N120" s="5"/>
      <c r="O120" s="5">
        <f t="shared" si="16"/>
        <v>194.563260937824</v>
      </c>
    </row>
    <row r="121" spans="1:15" ht="12.75" hidden="1">
      <c r="A121" s="7">
        <v>39994</v>
      </c>
      <c r="C121" s="5">
        <v>0</v>
      </c>
      <c r="D121" s="5"/>
      <c r="E121" s="5">
        <v>0</v>
      </c>
      <c r="F121" s="5"/>
      <c r="G121" s="5">
        <f t="shared" si="17"/>
        <v>189.69917941437836</v>
      </c>
      <c r="H121" s="5"/>
      <c r="I121" s="5">
        <f aca="true" t="shared" si="18" ref="I121:I180">+G121-K120</f>
        <v>92.41754894546636</v>
      </c>
      <c r="J121" s="5"/>
      <c r="K121" s="5">
        <f aca="true" t="shared" si="19" ref="K121:K180">+$C$6*M120</f>
        <v>94.84958970718918</v>
      </c>
      <c r="L121" s="5"/>
      <c r="M121" s="5">
        <f aca="true" t="shared" si="20" ref="M121:M180">+M120+K121-G121</f>
        <v>3699.1339985803784</v>
      </c>
      <c r="N121" s="5"/>
      <c r="O121" s="5">
        <f aca="true" t="shared" si="21" ref="O121:O180">-(C121+E121)+G121</f>
        <v>189.69917941437836</v>
      </c>
    </row>
    <row r="122" spans="1:15" ht="12.75" hidden="1">
      <c r="A122" s="7">
        <v>40025</v>
      </c>
      <c r="C122" s="5">
        <v>0</v>
      </c>
      <c r="D122" s="5"/>
      <c r="E122" s="5">
        <v>0</v>
      </c>
      <c r="F122" s="5"/>
      <c r="G122" s="5">
        <f t="shared" si="17"/>
        <v>184.95669992901892</v>
      </c>
      <c r="H122" s="5"/>
      <c r="I122" s="5">
        <f t="shared" si="18"/>
        <v>90.10711022182974</v>
      </c>
      <c r="J122" s="5"/>
      <c r="K122" s="5">
        <f t="shared" si="19"/>
        <v>92.47834996450946</v>
      </c>
      <c r="L122" s="5"/>
      <c r="M122" s="5">
        <f t="shared" si="20"/>
        <v>3606.655648615869</v>
      </c>
      <c r="N122" s="5"/>
      <c r="O122" s="5">
        <f t="shared" si="21"/>
        <v>184.95669992901892</v>
      </c>
    </row>
    <row r="123" spans="1:15" ht="12.75" hidden="1">
      <c r="A123" s="7">
        <v>40056</v>
      </c>
      <c r="C123" s="5">
        <v>0</v>
      </c>
      <c r="D123" s="5"/>
      <c r="E123" s="5">
        <v>0</v>
      </c>
      <c r="F123" s="5"/>
      <c r="G123" s="5">
        <f t="shared" si="17"/>
        <v>180.33278243079346</v>
      </c>
      <c r="H123" s="5"/>
      <c r="I123" s="5">
        <f t="shared" si="18"/>
        <v>87.854432466284</v>
      </c>
      <c r="J123" s="5"/>
      <c r="K123" s="5">
        <f t="shared" si="19"/>
        <v>90.16639121539673</v>
      </c>
      <c r="L123" s="5"/>
      <c r="M123" s="5">
        <f t="shared" si="20"/>
        <v>3516.489257400472</v>
      </c>
      <c r="N123" s="5"/>
      <c r="O123" s="5">
        <f t="shared" si="21"/>
        <v>180.33278243079346</v>
      </c>
    </row>
    <row r="124" spans="1:15" ht="12.75" hidden="1">
      <c r="A124" s="7">
        <v>40086</v>
      </c>
      <c r="C124" s="5">
        <v>0</v>
      </c>
      <c r="D124" s="5"/>
      <c r="E124" s="5">
        <v>0</v>
      </c>
      <c r="F124" s="5"/>
      <c r="G124" s="5">
        <f t="shared" si="17"/>
        <v>175.8244628700236</v>
      </c>
      <c r="H124" s="5"/>
      <c r="I124" s="5">
        <f t="shared" si="18"/>
        <v>85.65807165462688</v>
      </c>
      <c r="J124" s="5"/>
      <c r="K124" s="5">
        <f t="shared" si="19"/>
        <v>87.9122314350118</v>
      </c>
      <c r="L124" s="5"/>
      <c r="M124" s="5">
        <f t="shared" si="20"/>
        <v>3428.5770259654605</v>
      </c>
      <c r="N124" s="5"/>
      <c r="O124" s="5">
        <f t="shared" si="21"/>
        <v>175.8244628700236</v>
      </c>
    </row>
    <row r="125" spans="1:15" ht="12.75" hidden="1">
      <c r="A125" s="7">
        <v>40117</v>
      </c>
      <c r="C125" s="5">
        <v>0</v>
      </c>
      <c r="D125" s="5"/>
      <c r="E125" s="5">
        <v>0</v>
      </c>
      <c r="F125" s="5"/>
      <c r="G125" s="5">
        <f t="shared" si="17"/>
        <v>171.42885129827303</v>
      </c>
      <c r="H125" s="5"/>
      <c r="I125" s="5">
        <f t="shared" si="18"/>
        <v>83.51661986326123</v>
      </c>
      <c r="J125" s="5"/>
      <c r="K125" s="5">
        <f t="shared" si="19"/>
        <v>85.71442564913652</v>
      </c>
      <c r="L125" s="5"/>
      <c r="M125" s="5">
        <f t="shared" si="20"/>
        <v>3342.862600316324</v>
      </c>
      <c r="N125" s="5"/>
      <c r="O125" s="5">
        <f t="shared" si="21"/>
        <v>171.42885129827303</v>
      </c>
    </row>
    <row r="126" spans="1:15" ht="12.75" hidden="1">
      <c r="A126" s="7">
        <v>40147</v>
      </c>
      <c r="C126" s="5">
        <v>0</v>
      </c>
      <c r="D126" s="5"/>
      <c r="E126" s="5">
        <v>0</v>
      </c>
      <c r="F126" s="5"/>
      <c r="G126" s="5">
        <f t="shared" si="17"/>
        <v>167.1431300158162</v>
      </c>
      <c r="H126" s="5"/>
      <c r="I126" s="5">
        <f t="shared" si="18"/>
        <v>81.4287043666797</v>
      </c>
      <c r="J126" s="5"/>
      <c r="K126" s="5">
        <f t="shared" si="19"/>
        <v>83.5715650079081</v>
      </c>
      <c r="L126" s="5"/>
      <c r="M126" s="5">
        <f t="shared" si="20"/>
        <v>3259.291035308416</v>
      </c>
      <c r="N126" s="5"/>
      <c r="O126" s="5">
        <f t="shared" si="21"/>
        <v>167.1431300158162</v>
      </c>
    </row>
    <row r="127" spans="1:15" ht="12.75" hidden="1">
      <c r="A127" s="7">
        <v>40178</v>
      </c>
      <c r="C127" s="5">
        <v>0</v>
      </c>
      <c r="D127" s="5"/>
      <c r="E127" s="5">
        <v>0</v>
      </c>
      <c r="F127" s="5"/>
      <c r="G127" s="5">
        <f t="shared" si="17"/>
        <v>162.96455176542082</v>
      </c>
      <c r="H127" s="5"/>
      <c r="I127" s="5">
        <f t="shared" si="18"/>
        <v>79.39298675751272</v>
      </c>
      <c r="J127" s="5"/>
      <c r="K127" s="5">
        <f t="shared" si="19"/>
        <v>81.48227588271041</v>
      </c>
      <c r="L127" s="5"/>
      <c r="M127" s="5">
        <f t="shared" si="20"/>
        <v>3177.808759425706</v>
      </c>
      <c r="N127" s="5"/>
      <c r="O127" s="5">
        <f t="shared" si="21"/>
        <v>162.96455176542082</v>
      </c>
    </row>
    <row r="128" spans="1:15" ht="12.75" hidden="1">
      <c r="A128" s="7">
        <v>40209</v>
      </c>
      <c r="C128" s="5">
        <v>0</v>
      </c>
      <c r="D128" s="5"/>
      <c r="E128" s="5">
        <v>0</v>
      </c>
      <c r="F128" s="5"/>
      <c r="G128" s="5">
        <f t="shared" si="17"/>
        <v>158.8904379712853</v>
      </c>
      <c r="H128" s="5"/>
      <c r="I128" s="5">
        <f t="shared" si="18"/>
        <v>77.4081620885749</v>
      </c>
      <c r="J128" s="5"/>
      <c r="K128" s="5">
        <f t="shared" si="19"/>
        <v>79.44521898564265</v>
      </c>
      <c r="L128" s="5"/>
      <c r="M128" s="5">
        <f t="shared" si="20"/>
        <v>3098.363540440063</v>
      </c>
      <c r="N128" s="5"/>
      <c r="O128" s="5">
        <f t="shared" si="21"/>
        <v>158.8904379712853</v>
      </c>
    </row>
    <row r="129" spans="1:15" ht="12.75" hidden="1">
      <c r="A129" s="7">
        <v>40237</v>
      </c>
      <c r="C129" s="5">
        <v>0</v>
      </c>
      <c r="D129" s="5"/>
      <c r="E129" s="5">
        <v>0</v>
      </c>
      <c r="F129" s="5"/>
      <c r="G129" s="5">
        <f t="shared" si="17"/>
        <v>154.91817702200316</v>
      </c>
      <c r="H129" s="5"/>
      <c r="I129" s="5">
        <f t="shared" si="18"/>
        <v>75.47295803636051</v>
      </c>
      <c r="J129" s="5"/>
      <c r="K129" s="5">
        <f t="shared" si="19"/>
        <v>77.45908851100158</v>
      </c>
      <c r="L129" s="5"/>
      <c r="M129" s="5">
        <f t="shared" si="20"/>
        <v>3020.9044519290615</v>
      </c>
      <c r="N129" s="5"/>
      <c r="O129" s="5">
        <f t="shared" si="21"/>
        <v>154.91817702200316</v>
      </c>
    </row>
    <row r="130" spans="1:15" ht="12.75" hidden="1">
      <c r="A130" s="7">
        <v>40268</v>
      </c>
      <c r="C130" s="5">
        <v>0</v>
      </c>
      <c r="D130" s="5"/>
      <c r="E130" s="5">
        <v>0</v>
      </c>
      <c r="F130" s="5"/>
      <c r="G130" s="5">
        <f t="shared" si="17"/>
        <v>151.04522259645307</v>
      </c>
      <c r="H130" s="5"/>
      <c r="I130" s="5">
        <f t="shared" si="18"/>
        <v>73.58613408545149</v>
      </c>
      <c r="J130" s="5"/>
      <c r="K130" s="5">
        <f t="shared" si="19"/>
        <v>75.52261129822654</v>
      </c>
      <c r="L130" s="5"/>
      <c r="M130" s="5">
        <f t="shared" si="20"/>
        <v>2945.3818406308346</v>
      </c>
      <c r="N130" s="5"/>
      <c r="O130" s="5">
        <f t="shared" si="21"/>
        <v>151.04522259645307</v>
      </c>
    </row>
    <row r="131" spans="1:15" ht="12.75" hidden="1">
      <c r="A131" s="7">
        <v>40298</v>
      </c>
      <c r="C131" s="5">
        <v>0</v>
      </c>
      <c r="D131" s="5"/>
      <c r="E131" s="5">
        <v>0</v>
      </c>
      <c r="F131" s="5"/>
      <c r="G131" s="5">
        <f t="shared" si="17"/>
        <v>147.26909203154173</v>
      </c>
      <c r="H131" s="5"/>
      <c r="I131" s="5">
        <f t="shared" si="18"/>
        <v>71.7464807333152</v>
      </c>
      <c r="J131" s="5"/>
      <c r="K131" s="5">
        <f t="shared" si="19"/>
        <v>73.63454601577087</v>
      </c>
      <c r="L131" s="5"/>
      <c r="M131" s="5">
        <f t="shared" si="20"/>
        <v>2871.7472946150638</v>
      </c>
      <c r="N131" s="5"/>
      <c r="O131" s="5">
        <f t="shared" si="21"/>
        <v>147.26909203154173</v>
      </c>
    </row>
    <row r="132" spans="1:15" ht="12.75" hidden="1">
      <c r="A132" s="7">
        <v>40329</v>
      </c>
      <c r="C132" s="5">
        <v>0</v>
      </c>
      <c r="D132" s="5"/>
      <c r="E132" s="5">
        <v>0</v>
      </c>
      <c r="F132" s="5"/>
      <c r="G132" s="5">
        <f t="shared" si="17"/>
        <v>143.5873647307532</v>
      </c>
      <c r="H132" s="5"/>
      <c r="I132" s="5">
        <f t="shared" si="18"/>
        <v>69.95281871498233</v>
      </c>
      <c r="J132" s="5"/>
      <c r="K132" s="5">
        <f t="shared" si="19"/>
        <v>71.7936823653766</v>
      </c>
      <c r="L132" s="5"/>
      <c r="M132" s="5">
        <f t="shared" si="20"/>
        <v>2799.9536122496875</v>
      </c>
      <c r="N132" s="5"/>
      <c r="O132" s="5">
        <f t="shared" si="21"/>
        <v>143.5873647307532</v>
      </c>
    </row>
    <row r="133" spans="1:15" ht="12.75" hidden="1">
      <c r="A133" s="7">
        <v>40359</v>
      </c>
      <c r="C133" s="5">
        <v>0</v>
      </c>
      <c r="D133" s="5"/>
      <c r="E133" s="5">
        <v>0</v>
      </c>
      <c r="F133" s="5"/>
      <c r="G133" s="5">
        <f t="shared" si="17"/>
        <v>139.99768061248437</v>
      </c>
      <c r="H133" s="5"/>
      <c r="I133" s="5">
        <f t="shared" si="18"/>
        <v>68.20399824710778</v>
      </c>
      <c r="J133" s="5"/>
      <c r="K133" s="5">
        <f t="shared" si="19"/>
        <v>69.99884030624219</v>
      </c>
      <c r="L133" s="5"/>
      <c r="M133" s="5">
        <f t="shared" si="20"/>
        <v>2729.954771943445</v>
      </c>
      <c r="N133" s="5"/>
      <c r="O133" s="5">
        <f t="shared" si="21"/>
        <v>139.99768061248437</v>
      </c>
    </row>
    <row r="134" spans="1:15" ht="12.75" hidden="1">
      <c r="A134" s="7">
        <v>40390</v>
      </c>
      <c r="C134" s="5">
        <v>0</v>
      </c>
      <c r="D134" s="5"/>
      <c r="E134" s="5">
        <v>0</v>
      </c>
      <c r="F134" s="5"/>
      <c r="G134" s="5">
        <f t="shared" si="17"/>
        <v>136.49773859717226</v>
      </c>
      <c r="H134" s="5"/>
      <c r="I134" s="5">
        <f t="shared" si="18"/>
        <v>66.49889829093007</v>
      </c>
      <c r="J134" s="5"/>
      <c r="K134" s="5">
        <f t="shared" si="19"/>
        <v>68.24886929858613</v>
      </c>
      <c r="L134" s="5"/>
      <c r="M134" s="5">
        <f t="shared" si="20"/>
        <v>2661.7059026448587</v>
      </c>
      <c r="N134" s="5"/>
      <c r="O134" s="5">
        <f t="shared" si="21"/>
        <v>136.49773859717226</v>
      </c>
    </row>
    <row r="135" spans="1:15" ht="12.75" hidden="1">
      <c r="A135" s="7">
        <v>40421</v>
      </c>
      <c r="C135" s="5">
        <v>0</v>
      </c>
      <c r="D135" s="5"/>
      <c r="E135" s="5">
        <v>0</v>
      </c>
      <c r="F135" s="5"/>
      <c r="G135" s="5">
        <f t="shared" si="17"/>
        <v>133.08529513224295</v>
      </c>
      <c r="H135" s="5"/>
      <c r="I135" s="5">
        <f t="shared" si="18"/>
        <v>64.83642583365682</v>
      </c>
      <c r="J135" s="5"/>
      <c r="K135" s="5">
        <f t="shared" si="19"/>
        <v>66.54264756612147</v>
      </c>
      <c r="L135" s="5"/>
      <c r="M135" s="5">
        <f t="shared" si="20"/>
        <v>2595.163255078737</v>
      </c>
      <c r="N135" s="5"/>
      <c r="O135" s="5">
        <f t="shared" si="21"/>
        <v>133.08529513224295</v>
      </c>
    </row>
    <row r="136" spans="1:15" ht="12.75" hidden="1">
      <c r="A136" s="7">
        <v>40451</v>
      </c>
      <c r="C136" s="5">
        <v>0</v>
      </c>
      <c r="D136" s="5"/>
      <c r="E136" s="5">
        <v>0</v>
      </c>
      <c r="F136" s="5"/>
      <c r="G136" s="5">
        <f t="shared" si="17"/>
        <v>129.75816275393686</v>
      </c>
      <c r="H136" s="5"/>
      <c r="I136" s="5">
        <f t="shared" si="18"/>
        <v>63.215515187815384</v>
      </c>
      <c r="J136" s="5"/>
      <c r="K136" s="5">
        <f t="shared" si="19"/>
        <v>64.87908137696843</v>
      </c>
      <c r="L136" s="5"/>
      <c r="M136" s="5">
        <f t="shared" si="20"/>
        <v>2530.284173701769</v>
      </c>
      <c r="N136" s="5"/>
      <c r="O136" s="5">
        <f t="shared" si="21"/>
        <v>129.75816275393686</v>
      </c>
    </row>
    <row r="137" spans="1:15" ht="12.75" hidden="1">
      <c r="A137" s="7">
        <v>40482</v>
      </c>
      <c r="C137" s="5">
        <v>0</v>
      </c>
      <c r="D137" s="5"/>
      <c r="E137" s="5">
        <v>0</v>
      </c>
      <c r="F137" s="5"/>
      <c r="G137" s="5">
        <f t="shared" si="17"/>
        <v>126.51420868508845</v>
      </c>
      <c r="H137" s="5"/>
      <c r="I137" s="5">
        <f t="shared" si="18"/>
        <v>61.63512730812002</v>
      </c>
      <c r="J137" s="5"/>
      <c r="K137" s="5">
        <f t="shared" si="19"/>
        <v>63.257104342544224</v>
      </c>
      <c r="L137" s="5"/>
      <c r="M137" s="5">
        <f t="shared" si="20"/>
        <v>2467.0270693592247</v>
      </c>
      <c r="N137" s="5"/>
      <c r="O137" s="5">
        <f t="shared" si="21"/>
        <v>126.51420868508845</v>
      </c>
    </row>
    <row r="138" spans="1:15" ht="12.75" hidden="1">
      <c r="A138" s="7">
        <v>40512</v>
      </c>
      <c r="C138" s="5">
        <v>0</v>
      </c>
      <c r="D138" s="5"/>
      <c r="E138" s="5">
        <v>0</v>
      </c>
      <c r="F138" s="5"/>
      <c r="G138" s="5">
        <f t="shared" si="17"/>
        <v>123.35135346796125</v>
      </c>
      <c r="H138" s="5"/>
      <c r="I138" s="5">
        <f t="shared" si="18"/>
        <v>60.09424912541702</v>
      </c>
      <c r="J138" s="5"/>
      <c r="K138" s="5">
        <f t="shared" si="19"/>
        <v>61.67567673398062</v>
      </c>
      <c r="L138" s="5"/>
      <c r="M138" s="5">
        <f t="shared" si="20"/>
        <v>2405.351392625244</v>
      </c>
      <c r="N138" s="5"/>
      <c r="O138" s="5">
        <f t="shared" si="21"/>
        <v>123.35135346796125</v>
      </c>
    </row>
    <row r="139" spans="1:15" ht="12.75" hidden="1">
      <c r="A139" s="7">
        <v>40543</v>
      </c>
      <c r="C139" s="5">
        <v>0</v>
      </c>
      <c r="D139" s="5"/>
      <c r="E139" s="5">
        <v>0</v>
      </c>
      <c r="F139" s="5"/>
      <c r="G139" s="5">
        <f t="shared" si="17"/>
        <v>120.2675696312622</v>
      </c>
      <c r="H139" s="5"/>
      <c r="I139" s="5">
        <f t="shared" si="18"/>
        <v>58.59189289728158</v>
      </c>
      <c r="J139" s="5"/>
      <c r="K139" s="5">
        <f t="shared" si="19"/>
        <v>60.1337848156311</v>
      </c>
      <c r="L139" s="5"/>
      <c r="M139" s="5">
        <f t="shared" si="20"/>
        <v>2345.217607809613</v>
      </c>
      <c r="N139" s="5"/>
      <c r="O139" s="5">
        <f t="shared" si="21"/>
        <v>120.2675696312622</v>
      </c>
    </row>
    <row r="140" spans="1:15" ht="12.75" hidden="1">
      <c r="A140" s="7">
        <v>40574</v>
      </c>
      <c r="C140" s="5">
        <v>0</v>
      </c>
      <c r="D140" s="5"/>
      <c r="E140" s="5">
        <v>0</v>
      </c>
      <c r="F140" s="5"/>
      <c r="G140" s="5">
        <f t="shared" si="17"/>
        <v>117.26088039048066</v>
      </c>
      <c r="H140" s="5"/>
      <c r="I140" s="5">
        <f t="shared" si="18"/>
        <v>57.12709557484956</v>
      </c>
      <c r="J140" s="5"/>
      <c r="K140" s="5">
        <f t="shared" si="19"/>
        <v>58.63044019524033</v>
      </c>
      <c r="L140" s="5"/>
      <c r="M140" s="5">
        <f t="shared" si="20"/>
        <v>2286.587167614373</v>
      </c>
      <c r="N140" s="5"/>
      <c r="O140" s="5">
        <f t="shared" si="21"/>
        <v>117.26088039048066</v>
      </c>
    </row>
    <row r="141" spans="1:15" ht="12.75" hidden="1">
      <c r="A141" s="7">
        <v>40602</v>
      </c>
      <c r="C141" s="5">
        <v>0</v>
      </c>
      <c r="D141" s="5"/>
      <c r="E141" s="5">
        <v>0</v>
      </c>
      <c r="F141" s="5"/>
      <c r="G141" s="5">
        <f t="shared" si="17"/>
        <v>114.32935838071865</v>
      </c>
      <c r="H141" s="5"/>
      <c r="I141" s="5">
        <f t="shared" si="18"/>
        <v>55.69891818547831</v>
      </c>
      <c r="J141" s="5"/>
      <c r="K141" s="5">
        <f t="shared" si="19"/>
        <v>57.16467919035932</v>
      </c>
      <c r="L141" s="5"/>
      <c r="M141" s="5">
        <f t="shared" si="20"/>
        <v>2229.422488424014</v>
      </c>
      <c r="N141" s="5"/>
      <c r="O141" s="5">
        <f t="shared" si="21"/>
        <v>114.32935838071865</v>
      </c>
    </row>
    <row r="142" spans="1:15" ht="12.75" hidden="1">
      <c r="A142" s="7">
        <v>40633</v>
      </c>
      <c r="C142" s="5">
        <v>0</v>
      </c>
      <c r="D142" s="5"/>
      <c r="E142" s="5">
        <v>0</v>
      </c>
      <c r="F142" s="5"/>
      <c r="G142" s="5">
        <f t="shared" si="17"/>
        <v>111.4711244212007</v>
      </c>
      <c r="H142" s="5"/>
      <c r="I142" s="5">
        <f t="shared" si="18"/>
        <v>54.306445230841376</v>
      </c>
      <c r="J142" s="5"/>
      <c r="K142" s="5">
        <f t="shared" si="19"/>
        <v>55.73556221060035</v>
      </c>
      <c r="L142" s="5"/>
      <c r="M142" s="5">
        <f t="shared" si="20"/>
        <v>2173.6869262134132</v>
      </c>
      <c r="N142" s="5"/>
      <c r="O142" s="5">
        <f t="shared" si="21"/>
        <v>111.4711244212007</v>
      </c>
    </row>
    <row r="143" spans="1:15" ht="12.75" hidden="1">
      <c r="A143" s="7">
        <v>40663</v>
      </c>
      <c r="C143" s="5">
        <v>0</v>
      </c>
      <c r="D143" s="5"/>
      <c r="E143" s="5">
        <v>0</v>
      </c>
      <c r="F143" s="5"/>
      <c r="G143" s="5">
        <f t="shared" si="17"/>
        <v>108.68434631067066</v>
      </c>
      <c r="H143" s="5"/>
      <c r="I143" s="5">
        <f t="shared" si="18"/>
        <v>52.94878410007031</v>
      </c>
      <c r="J143" s="5"/>
      <c r="K143" s="5">
        <f t="shared" si="19"/>
        <v>54.34217315533533</v>
      </c>
      <c r="L143" s="5"/>
      <c r="M143" s="5">
        <f t="shared" si="20"/>
        <v>2119.344753058078</v>
      </c>
      <c r="N143" s="5"/>
      <c r="O143" s="5">
        <f t="shared" si="21"/>
        <v>108.68434631067066</v>
      </c>
    </row>
    <row r="144" spans="1:15" ht="12.75" hidden="1">
      <c r="A144" s="7">
        <v>40694</v>
      </c>
      <c r="C144" s="5">
        <v>0</v>
      </c>
      <c r="D144" s="5"/>
      <c r="E144" s="5">
        <v>0</v>
      </c>
      <c r="F144" s="5"/>
      <c r="G144" s="5">
        <f t="shared" si="17"/>
        <v>105.9672376529039</v>
      </c>
      <c r="H144" s="5"/>
      <c r="I144" s="5">
        <f t="shared" si="18"/>
        <v>51.62506449756857</v>
      </c>
      <c r="J144" s="5"/>
      <c r="K144" s="5">
        <f t="shared" si="19"/>
        <v>52.98361882645195</v>
      </c>
      <c r="L144" s="5"/>
      <c r="M144" s="5">
        <f t="shared" si="20"/>
        <v>2066.3611342316262</v>
      </c>
      <c r="N144" s="5"/>
      <c r="O144" s="5">
        <f t="shared" si="21"/>
        <v>105.9672376529039</v>
      </c>
    </row>
    <row r="145" spans="1:15" ht="12.75" hidden="1">
      <c r="A145" s="7">
        <v>40724</v>
      </c>
      <c r="C145" s="5">
        <v>0</v>
      </c>
      <c r="D145" s="5"/>
      <c r="E145" s="5">
        <v>0</v>
      </c>
      <c r="F145" s="5"/>
      <c r="G145" s="5">
        <f t="shared" si="17"/>
        <v>103.31805671158132</v>
      </c>
      <c r="H145" s="5"/>
      <c r="I145" s="5">
        <f t="shared" si="18"/>
        <v>50.33443788512937</v>
      </c>
      <c r="J145" s="5"/>
      <c r="K145" s="5">
        <f t="shared" si="19"/>
        <v>51.65902835579066</v>
      </c>
      <c r="L145" s="5"/>
      <c r="M145" s="5">
        <f t="shared" si="20"/>
        <v>2014.7021058758357</v>
      </c>
      <c r="N145" s="5"/>
      <c r="O145" s="5">
        <f t="shared" si="21"/>
        <v>103.31805671158132</v>
      </c>
    </row>
    <row r="146" spans="1:15" ht="12.75" hidden="1">
      <c r="A146" s="7">
        <v>40755</v>
      </c>
      <c r="C146" s="5">
        <v>0</v>
      </c>
      <c r="D146" s="5"/>
      <c r="E146" s="5">
        <v>0</v>
      </c>
      <c r="F146" s="5"/>
      <c r="G146" s="5">
        <f aca="true" t="shared" si="22" ref="G146:G180">MAX(+$C$7*M145,50)</f>
        <v>100.73510529379179</v>
      </c>
      <c r="H146" s="5"/>
      <c r="I146" s="5">
        <f t="shared" si="18"/>
        <v>49.07607693800113</v>
      </c>
      <c r="J146" s="5"/>
      <c r="K146" s="5">
        <f t="shared" si="19"/>
        <v>50.367552646895895</v>
      </c>
      <c r="L146" s="5"/>
      <c r="M146" s="5">
        <f t="shared" si="20"/>
        <v>1964.3345532289397</v>
      </c>
      <c r="N146" s="5"/>
      <c r="O146" s="5">
        <f t="shared" si="21"/>
        <v>100.73510529379179</v>
      </c>
    </row>
    <row r="147" spans="1:15" ht="12.75" hidden="1">
      <c r="A147" s="7">
        <v>40786</v>
      </c>
      <c r="C147" s="5">
        <v>0</v>
      </c>
      <c r="D147" s="5"/>
      <c r="E147" s="5">
        <v>0</v>
      </c>
      <c r="F147" s="5"/>
      <c r="G147" s="5">
        <f t="shared" si="22"/>
        <v>98.216727661447</v>
      </c>
      <c r="H147" s="5"/>
      <c r="I147" s="5">
        <f t="shared" si="18"/>
        <v>47.8491750145511</v>
      </c>
      <c r="J147" s="5"/>
      <c r="K147" s="5">
        <f t="shared" si="19"/>
        <v>49.1083638307235</v>
      </c>
      <c r="L147" s="5"/>
      <c r="M147" s="5">
        <f t="shared" si="20"/>
        <v>1915.226189398216</v>
      </c>
      <c r="N147" s="5"/>
      <c r="O147" s="5">
        <f t="shared" si="21"/>
        <v>98.216727661447</v>
      </c>
    </row>
    <row r="148" spans="1:15" ht="12.75" hidden="1">
      <c r="A148" s="7">
        <v>40816</v>
      </c>
      <c r="C148" s="5">
        <v>0</v>
      </c>
      <c r="D148" s="5"/>
      <c r="E148" s="5">
        <v>0</v>
      </c>
      <c r="F148" s="5"/>
      <c r="G148" s="5">
        <f t="shared" si="22"/>
        <v>95.76130946991081</v>
      </c>
      <c r="H148" s="5"/>
      <c r="I148" s="5">
        <f t="shared" si="18"/>
        <v>46.652945639187315</v>
      </c>
      <c r="J148" s="5"/>
      <c r="K148" s="5">
        <f t="shared" si="19"/>
        <v>47.88065473495541</v>
      </c>
      <c r="L148" s="5"/>
      <c r="M148" s="5">
        <f t="shared" si="20"/>
        <v>1867.3455346632607</v>
      </c>
      <c r="N148" s="5"/>
      <c r="O148" s="5">
        <f t="shared" si="21"/>
        <v>95.76130946991081</v>
      </c>
    </row>
    <row r="149" spans="1:15" ht="12.75" hidden="1">
      <c r="A149" s="7">
        <v>40847</v>
      </c>
      <c r="C149" s="5">
        <v>0</v>
      </c>
      <c r="D149" s="5"/>
      <c r="E149" s="5">
        <v>0</v>
      </c>
      <c r="F149" s="5"/>
      <c r="G149" s="5">
        <f t="shared" si="22"/>
        <v>93.36727673316304</v>
      </c>
      <c r="H149" s="5"/>
      <c r="I149" s="5">
        <f t="shared" si="18"/>
        <v>45.48662199820763</v>
      </c>
      <c r="J149" s="5"/>
      <c r="K149" s="5">
        <f t="shared" si="19"/>
        <v>46.68363836658152</v>
      </c>
      <c r="L149" s="5"/>
      <c r="M149" s="5">
        <f t="shared" si="20"/>
        <v>1820.6618962966793</v>
      </c>
      <c r="N149" s="5"/>
      <c r="O149" s="5">
        <f t="shared" si="21"/>
        <v>93.36727673316304</v>
      </c>
    </row>
    <row r="150" spans="1:15" ht="12.75" hidden="1">
      <c r="A150" s="7">
        <v>40877</v>
      </c>
      <c r="C150" s="5">
        <v>0</v>
      </c>
      <c r="D150" s="5"/>
      <c r="E150" s="5">
        <v>0</v>
      </c>
      <c r="F150" s="5"/>
      <c r="G150" s="5">
        <f t="shared" si="22"/>
        <v>91.03309481483397</v>
      </c>
      <c r="H150" s="5"/>
      <c r="I150" s="5">
        <f t="shared" si="18"/>
        <v>44.349456448252454</v>
      </c>
      <c r="J150" s="5"/>
      <c r="K150" s="5">
        <f t="shared" si="19"/>
        <v>45.51654740741699</v>
      </c>
      <c r="L150" s="5"/>
      <c r="M150" s="5">
        <f t="shared" si="20"/>
        <v>1775.1453488892623</v>
      </c>
      <c r="N150" s="5"/>
      <c r="O150" s="5">
        <f t="shared" si="21"/>
        <v>91.03309481483397</v>
      </c>
    </row>
    <row r="151" spans="1:15" ht="12.75" hidden="1">
      <c r="A151" s="7">
        <v>40908</v>
      </c>
      <c r="C151" s="5">
        <v>0</v>
      </c>
      <c r="D151" s="5"/>
      <c r="E151" s="5">
        <v>0</v>
      </c>
      <c r="F151" s="5"/>
      <c r="G151" s="5">
        <f t="shared" si="22"/>
        <v>88.75726744446312</v>
      </c>
      <c r="H151" s="5"/>
      <c r="I151" s="5">
        <f t="shared" si="18"/>
        <v>43.24072003704614</v>
      </c>
      <c r="J151" s="5"/>
      <c r="K151" s="5">
        <f t="shared" si="19"/>
        <v>44.37863372223156</v>
      </c>
      <c r="L151" s="5"/>
      <c r="M151" s="5">
        <f t="shared" si="20"/>
        <v>1730.7667151670307</v>
      </c>
      <c r="N151" s="5"/>
      <c r="O151" s="5">
        <f t="shared" si="21"/>
        <v>88.75726744446312</v>
      </c>
    </row>
    <row r="152" spans="1:15" ht="12.75" hidden="1">
      <c r="A152" s="7">
        <v>40939</v>
      </c>
      <c r="C152" s="5">
        <v>0</v>
      </c>
      <c r="D152" s="5"/>
      <c r="E152" s="5">
        <v>0</v>
      </c>
      <c r="F152" s="5"/>
      <c r="G152" s="5">
        <f t="shared" si="22"/>
        <v>86.53833575835154</v>
      </c>
      <c r="H152" s="5"/>
      <c r="I152" s="5">
        <f t="shared" si="18"/>
        <v>42.159702036119974</v>
      </c>
      <c r="J152" s="5"/>
      <c r="K152" s="5">
        <f t="shared" si="19"/>
        <v>43.26916787917577</v>
      </c>
      <c r="L152" s="5"/>
      <c r="M152" s="5">
        <f t="shared" si="20"/>
        <v>1687.497547287855</v>
      </c>
      <c r="N152" s="5"/>
      <c r="O152" s="5">
        <f t="shared" si="21"/>
        <v>86.53833575835154</v>
      </c>
    </row>
    <row r="153" spans="1:15" ht="12.75" hidden="1">
      <c r="A153" s="7">
        <v>40968</v>
      </c>
      <c r="C153" s="5">
        <v>0</v>
      </c>
      <c r="D153" s="5"/>
      <c r="E153" s="5">
        <v>0</v>
      </c>
      <c r="F153" s="5"/>
      <c r="G153" s="5">
        <f t="shared" si="22"/>
        <v>84.37487736439276</v>
      </c>
      <c r="H153" s="5"/>
      <c r="I153" s="5">
        <f t="shared" si="18"/>
        <v>41.10570948521699</v>
      </c>
      <c r="J153" s="5"/>
      <c r="K153" s="5">
        <f t="shared" si="19"/>
        <v>42.18743868219638</v>
      </c>
      <c r="L153" s="5"/>
      <c r="M153" s="5">
        <f t="shared" si="20"/>
        <v>1645.3101086056588</v>
      </c>
      <c r="N153" s="5"/>
      <c r="O153" s="5">
        <f t="shared" si="21"/>
        <v>84.37487736439276</v>
      </c>
    </row>
    <row r="154" spans="1:15" ht="12.75" hidden="1">
      <c r="A154" s="7">
        <v>40999</v>
      </c>
      <c r="C154" s="5">
        <v>0</v>
      </c>
      <c r="D154" s="5"/>
      <c r="E154" s="5">
        <v>0</v>
      </c>
      <c r="F154" s="5"/>
      <c r="G154" s="5">
        <f t="shared" si="22"/>
        <v>82.26550543028294</v>
      </c>
      <c r="H154" s="5"/>
      <c r="I154" s="5">
        <f t="shared" si="18"/>
        <v>40.07806674808656</v>
      </c>
      <c r="J154" s="5"/>
      <c r="K154" s="5">
        <f t="shared" si="19"/>
        <v>41.13275271514147</v>
      </c>
      <c r="L154" s="5"/>
      <c r="M154" s="5">
        <f t="shared" si="20"/>
        <v>1604.1773558905174</v>
      </c>
      <c r="N154" s="5"/>
      <c r="O154" s="5">
        <f t="shared" si="21"/>
        <v>82.26550543028294</v>
      </c>
    </row>
    <row r="155" spans="1:15" ht="12.75" hidden="1">
      <c r="A155" s="7">
        <v>41029</v>
      </c>
      <c r="C155" s="5">
        <v>0</v>
      </c>
      <c r="D155" s="5"/>
      <c r="E155" s="5">
        <v>0</v>
      </c>
      <c r="F155" s="5"/>
      <c r="G155" s="5">
        <f t="shared" si="22"/>
        <v>80.20886779452587</v>
      </c>
      <c r="H155" s="5"/>
      <c r="I155" s="5">
        <f t="shared" si="18"/>
        <v>39.0761150793844</v>
      </c>
      <c r="J155" s="5"/>
      <c r="K155" s="5">
        <f t="shared" si="19"/>
        <v>40.104433897262936</v>
      </c>
      <c r="L155" s="5"/>
      <c r="M155" s="5">
        <f t="shared" si="20"/>
        <v>1564.0729219932546</v>
      </c>
      <c r="N155" s="5"/>
      <c r="O155" s="5">
        <f t="shared" si="21"/>
        <v>80.20886779452587</v>
      </c>
    </row>
    <row r="156" spans="1:15" ht="12.75" hidden="1">
      <c r="A156" s="7">
        <v>41060</v>
      </c>
      <c r="C156" s="5">
        <v>0</v>
      </c>
      <c r="D156" s="5"/>
      <c r="E156" s="5">
        <v>0</v>
      </c>
      <c r="F156" s="5"/>
      <c r="G156" s="5">
        <f t="shared" si="22"/>
        <v>78.20364609966273</v>
      </c>
      <c r="H156" s="5"/>
      <c r="I156" s="5">
        <f t="shared" si="18"/>
        <v>38.0992122023998</v>
      </c>
      <c r="J156" s="5"/>
      <c r="K156" s="5">
        <f t="shared" si="19"/>
        <v>39.10182304983137</v>
      </c>
      <c r="L156" s="5"/>
      <c r="M156" s="5">
        <f t="shared" si="20"/>
        <v>1524.9710989434232</v>
      </c>
      <c r="N156" s="5"/>
      <c r="O156" s="5">
        <f t="shared" si="21"/>
        <v>78.20364609966273</v>
      </c>
    </row>
    <row r="157" spans="1:15" ht="12.75" hidden="1">
      <c r="A157" s="7">
        <v>41090</v>
      </c>
      <c r="C157" s="5">
        <v>0</v>
      </c>
      <c r="D157" s="5"/>
      <c r="E157" s="5">
        <v>0</v>
      </c>
      <c r="F157" s="5"/>
      <c r="G157" s="5">
        <f t="shared" si="22"/>
        <v>76.24855494717116</v>
      </c>
      <c r="H157" s="5"/>
      <c r="I157" s="5">
        <f t="shared" si="18"/>
        <v>37.14673189733979</v>
      </c>
      <c r="J157" s="5"/>
      <c r="K157" s="5">
        <f t="shared" si="19"/>
        <v>38.12427747358558</v>
      </c>
      <c r="L157" s="5"/>
      <c r="M157" s="5">
        <f t="shared" si="20"/>
        <v>1486.8468214698376</v>
      </c>
      <c r="N157" s="5"/>
      <c r="O157" s="5">
        <f t="shared" si="21"/>
        <v>76.24855494717116</v>
      </c>
    </row>
    <row r="158" spans="1:15" ht="12.75" hidden="1">
      <c r="A158" s="7">
        <v>41121</v>
      </c>
      <c r="C158" s="5">
        <v>0</v>
      </c>
      <c r="D158" s="5"/>
      <c r="E158" s="5">
        <v>0</v>
      </c>
      <c r="F158" s="5"/>
      <c r="G158" s="5">
        <f t="shared" si="22"/>
        <v>74.34234107349188</v>
      </c>
      <c r="H158" s="5"/>
      <c r="I158" s="5">
        <f t="shared" si="18"/>
        <v>36.2180635999063</v>
      </c>
      <c r="J158" s="5"/>
      <c r="K158" s="5">
        <f t="shared" si="19"/>
        <v>37.17117053674594</v>
      </c>
      <c r="L158" s="5"/>
      <c r="M158" s="5">
        <f t="shared" si="20"/>
        <v>1449.6756509330914</v>
      </c>
      <c r="N158" s="5"/>
      <c r="O158" s="5">
        <f t="shared" si="21"/>
        <v>74.34234107349188</v>
      </c>
    </row>
    <row r="159" spans="1:15" ht="12.75" hidden="1">
      <c r="A159" s="7">
        <v>41152</v>
      </c>
      <c r="C159" s="5">
        <v>0</v>
      </c>
      <c r="D159" s="5"/>
      <c r="E159" s="5">
        <v>0</v>
      </c>
      <c r="F159" s="5"/>
      <c r="G159" s="5">
        <f t="shared" si="22"/>
        <v>72.48378254665458</v>
      </c>
      <c r="H159" s="5"/>
      <c r="I159" s="5">
        <f t="shared" si="18"/>
        <v>35.31261200990864</v>
      </c>
      <c r="J159" s="5"/>
      <c r="K159" s="5">
        <f t="shared" si="19"/>
        <v>36.24189127332729</v>
      </c>
      <c r="L159" s="5"/>
      <c r="M159" s="5">
        <f t="shared" si="20"/>
        <v>1413.4337596597643</v>
      </c>
      <c r="N159" s="5"/>
      <c r="O159" s="5">
        <f t="shared" si="21"/>
        <v>72.48378254665458</v>
      </c>
    </row>
    <row r="160" spans="1:15" ht="12.75" hidden="1">
      <c r="A160" s="7">
        <v>41182</v>
      </c>
      <c r="C160" s="5">
        <v>0</v>
      </c>
      <c r="D160" s="5"/>
      <c r="E160" s="5">
        <v>0</v>
      </c>
      <c r="F160" s="5"/>
      <c r="G160" s="5">
        <f t="shared" si="22"/>
        <v>70.67168798298822</v>
      </c>
      <c r="H160" s="5"/>
      <c r="I160" s="5">
        <f t="shared" si="18"/>
        <v>34.42979670966093</v>
      </c>
      <c r="J160" s="5"/>
      <c r="K160" s="5">
        <f t="shared" si="19"/>
        <v>35.33584399149411</v>
      </c>
      <c r="L160" s="5"/>
      <c r="M160" s="5">
        <f t="shared" si="20"/>
        <v>1378.0979156682702</v>
      </c>
      <c r="N160" s="5"/>
      <c r="O160" s="5">
        <f t="shared" si="21"/>
        <v>70.67168798298822</v>
      </c>
    </row>
    <row r="161" spans="1:15" ht="12.75" hidden="1">
      <c r="A161" s="7">
        <v>41213</v>
      </c>
      <c r="C161" s="5">
        <v>0</v>
      </c>
      <c r="D161" s="5"/>
      <c r="E161" s="5">
        <v>0</v>
      </c>
      <c r="F161" s="5"/>
      <c r="G161" s="5">
        <f t="shared" si="22"/>
        <v>68.90489578341351</v>
      </c>
      <c r="H161" s="5"/>
      <c r="I161" s="5">
        <f t="shared" si="18"/>
        <v>33.5690517919194</v>
      </c>
      <c r="J161" s="5"/>
      <c r="K161" s="5">
        <f t="shared" si="19"/>
        <v>34.452447891706754</v>
      </c>
      <c r="L161" s="5"/>
      <c r="M161" s="5">
        <f t="shared" si="20"/>
        <v>1343.6454677765632</v>
      </c>
      <c r="N161" s="5"/>
      <c r="O161" s="5">
        <f t="shared" si="21"/>
        <v>68.90489578341351</v>
      </c>
    </row>
    <row r="162" spans="1:15" ht="12.75" hidden="1">
      <c r="A162" s="7">
        <v>41243</v>
      </c>
      <c r="C162" s="5">
        <v>0</v>
      </c>
      <c r="D162" s="5"/>
      <c r="E162" s="5">
        <v>0</v>
      </c>
      <c r="F162" s="5"/>
      <c r="G162" s="5">
        <f t="shared" si="22"/>
        <v>67.18227338882816</v>
      </c>
      <c r="H162" s="5"/>
      <c r="I162" s="5">
        <f t="shared" si="18"/>
        <v>32.72982549712141</v>
      </c>
      <c r="J162" s="5"/>
      <c r="K162" s="5">
        <f t="shared" si="19"/>
        <v>33.59113669441408</v>
      </c>
      <c r="L162" s="5"/>
      <c r="M162" s="5">
        <f t="shared" si="20"/>
        <v>1310.054331082149</v>
      </c>
      <c r="N162" s="5"/>
      <c r="O162" s="5">
        <f t="shared" si="21"/>
        <v>67.18227338882816</v>
      </c>
    </row>
    <row r="163" spans="1:15" ht="12.75" hidden="1">
      <c r="A163" s="7">
        <v>41274</v>
      </c>
      <c r="C163" s="5">
        <v>0</v>
      </c>
      <c r="D163" s="5"/>
      <c r="E163" s="5">
        <v>0</v>
      </c>
      <c r="F163" s="5"/>
      <c r="G163" s="5">
        <f t="shared" si="22"/>
        <v>65.50271655410745</v>
      </c>
      <c r="H163" s="5"/>
      <c r="I163" s="5">
        <f t="shared" si="18"/>
        <v>31.91157985969337</v>
      </c>
      <c r="J163" s="5"/>
      <c r="K163" s="5">
        <f t="shared" si="19"/>
        <v>32.751358277053725</v>
      </c>
      <c r="L163" s="5"/>
      <c r="M163" s="5">
        <f t="shared" si="20"/>
        <v>1277.3029728050951</v>
      </c>
      <c r="N163" s="5"/>
      <c r="O163" s="5">
        <f t="shared" si="21"/>
        <v>65.50271655410745</v>
      </c>
    </row>
    <row r="164" spans="1:15" ht="12.75" hidden="1">
      <c r="A164" s="7">
        <v>41305</v>
      </c>
      <c r="C164" s="5">
        <v>0</v>
      </c>
      <c r="D164" s="5"/>
      <c r="E164" s="5">
        <v>0</v>
      </c>
      <c r="F164" s="5"/>
      <c r="G164" s="5">
        <f t="shared" si="22"/>
        <v>63.86514864025476</v>
      </c>
      <c r="H164" s="5"/>
      <c r="I164" s="5">
        <f t="shared" si="18"/>
        <v>31.113790363201034</v>
      </c>
      <c r="J164" s="5"/>
      <c r="K164" s="5">
        <f t="shared" si="19"/>
        <v>31.93257432012738</v>
      </c>
      <c r="L164" s="5"/>
      <c r="M164" s="5">
        <f t="shared" si="20"/>
        <v>1245.3703984849676</v>
      </c>
      <c r="N164" s="5"/>
      <c r="O164" s="5">
        <f t="shared" si="21"/>
        <v>63.86514864025476</v>
      </c>
    </row>
    <row r="165" spans="1:15" ht="12.75" hidden="1">
      <c r="A165" s="7">
        <v>41333</v>
      </c>
      <c r="C165" s="5">
        <v>0</v>
      </c>
      <c r="D165" s="5"/>
      <c r="E165" s="5">
        <v>0</v>
      </c>
      <c r="F165" s="5"/>
      <c r="G165" s="5">
        <f t="shared" si="22"/>
        <v>62.26851992424838</v>
      </c>
      <c r="H165" s="5"/>
      <c r="I165" s="5">
        <f t="shared" si="18"/>
        <v>30.335945604121</v>
      </c>
      <c r="J165" s="5"/>
      <c r="K165" s="5">
        <f t="shared" si="19"/>
        <v>31.13425996212419</v>
      </c>
      <c r="L165" s="5"/>
      <c r="M165" s="5">
        <f t="shared" si="20"/>
        <v>1214.2361385228432</v>
      </c>
      <c r="N165" s="5"/>
      <c r="O165" s="5">
        <f t="shared" si="21"/>
        <v>62.26851992424838</v>
      </c>
    </row>
    <row r="166" spans="1:15" ht="12.75" hidden="1">
      <c r="A166" s="7">
        <v>41364</v>
      </c>
      <c r="C166" s="5">
        <v>0</v>
      </c>
      <c r="D166" s="5"/>
      <c r="E166" s="5">
        <v>0</v>
      </c>
      <c r="F166" s="5"/>
      <c r="G166" s="5">
        <f t="shared" si="22"/>
        <v>60.71180692614217</v>
      </c>
      <c r="H166" s="5"/>
      <c r="I166" s="5">
        <f t="shared" si="18"/>
        <v>29.577546964017976</v>
      </c>
      <c r="J166" s="5"/>
      <c r="K166" s="5">
        <f t="shared" si="19"/>
        <v>30.355903463071083</v>
      </c>
      <c r="L166" s="5"/>
      <c r="M166" s="5">
        <f t="shared" si="20"/>
        <v>1183.8802350597723</v>
      </c>
      <c r="N166" s="5"/>
      <c r="O166" s="5">
        <f t="shared" si="21"/>
        <v>60.71180692614217</v>
      </c>
    </row>
    <row r="167" spans="1:15" ht="12.75" hidden="1">
      <c r="A167" s="7">
        <v>41394</v>
      </c>
      <c r="C167" s="5">
        <v>0</v>
      </c>
      <c r="D167" s="5"/>
      <c r="E167" s="5">
        <v>0</v>
      </c>
      <c r="F167" s="5"/>
      <c r="G167" s="5">
        <f t="shared" si="22"/>
        <v>59.194011752988615</v>
      </c>
      <c r="H167" s="5"/>
      <c r="I167" s="5">
        <f t="shared" si="18"/>
        <v>28.838108289917532</v>
      </c>
      <c r="J167" s="5"/>
      <c r="K167" s="5">
        <f t="shared" si="19"/>
        <v>29.597005876494308</v>
      </c>
      <c r="L167" s="5"/>
      <c r="M167" s="5">
        <f t="shared" si="20"/>
        <v>1154.2832291832779</v>
      </c>
      <c r="N167" s="5"/>
      <c r="O167" s="5">
        <f t="shared" si="21"/>
        <v>59.194011752988615</v>
      </c>
    </row>
    <row r="168" spans="1:15" ht="12.75" hidden="1">
      <c r="A168" s="7">
        <v>41425</v>
      </c>
      <c r="C168" s="5">
        <v>0</v>
      </c>
      <c r="D168" s="5"/>
      <c r="E168" s="5">
        <v>0</v>
      </c>
      <c r="F168" s="5"/>
      <c r="G168" s="5">
        <f t="shared" si="22"/>
        <v>57.7141614591639</v>
      </c>
      <c r="H168" s="5"/>
      <c r="I168" s="5">
        <f t="shared" si="18"/>
        <v>28.11715558266959</v>
      </c>
      <c r="J168" s="5"/>
      <c r="K168" s="5">
        <f t="shared" si="19"/>
        <v>28.85708072958195</v>
      </c>
      <c r="L168" s="5"/>
      <c r="M168" s="5">
        <f t="shared" si="20"/>
        <v>1125.4261484536958</v>
      </c>
      <c r="N168" s="5"/>
      <c r="O168" s="5">
        <f t="shared" si="21"/>
        <v>57.7141614591639</v>
      </c>
    </row>
    <row r="169" spans="1:15" ht="12.75" hidden="1">
      <c r="A169" s="7">
        <v>41455</v>
      </c>
      <c r="C169" s="5">
        <v>0</v>
      </c>
      <c r="D169" s="5"/>
      <c r="E169" s="5">
        <v>0</v>
      </c>
      <c r="F169" s="5"/>
      <c r="G169" s="5">
        <f t="shared" si="22"/>
        <v>56.27130742268479</v>
      </c>
      <c r="H169" s="5"/>
      <c r="I169" s="5">
        <f t="shared" si="18"/>
        <v>27.414226693102844</v>
      </c>
      <c r="J169" s="5"/>
      <c r="K169" s="5">
        <f t="shared" si="19"/>
        <v>28.135653711342396</v>
      </c>
      <c r="L169" s="5"/>
      <c r="M169" s="5">
        <f t="shared" si="20"/>
        <v>1097.2904947423535</v>
      </c>
      <c r="N169" s="5"/>
      <c r="O169" s="5">
        <f t="shared" si="21"/>
        <v>56.27130742268479</v>
      </c>
    </row>
    <row r="170" spans="1:15" ht="12.75" hidden="1">
      <c r="A170" s="7">
        <v>41486</v>
      </c>
      <c r="C170" s="5">
        <v>0</v>
      </c>
      <c r="D170" s="5"/>
      <c r="E170" s="5">
        <v>0</v>
      </c>
      <c r="F170" s="5"/>
      <c r="G170" s="5">
        <f t="shared" si="22"/>
        <v>54.86452473711768</v>
      </c>
      <c r="H170" s="5"/>
      <c r="I170" s="5">
        <f t="shared" si="18"/>
        <v>26.72887102577528</v>
      </c>
      <c r="J170" s="5"/>
      <c r="K170" s="5">
        <f t="shared" si="19"/>
        <v>27.43226236855884</v>
      </c>
      <c r="L170" s="5"/>
      <c r="M170" s="5">
        <f t="shared" si="20"/>
        <v>1069.8582323737946</v>
      </c>
      <c r="N170" s="5"/>
      <c r="O170" s="5">
        <f t="shared" si="21"/>
        <v>54.86452473711768</v>
      </c>
    </row>
    <row r="171" spans="1:15" ht="12.75" hidden="1">
      <c r="A171" s="7">
        <v>41517</v>
      </c>
      <c r="C171" s="5">
        <v>0</v>
      </c>
      <c r="D171" s="5"/>
      <c r="E171" s="5">
        <v>0</v>
      </c>
      <c r="F171" s="5"/>
      <c r="G171" s="5">
        <f t="shared" si="22"/>
        <v>53.49291161868973</v>
      </c>
      <c r="H171" s="5"/>
      <c r="I171" s="5">
        <f t="shared" si="18"/>
        <v>26.060649250130894</v>
      </c>
      <c r="J171" s="5"/>
      <c r="K171" s="5">
        <f t="shared" si="19"/>
        <v>26.746455809344866</v>
      </c>
      <c r="L171" s="5"/>
      <c r="M171" s="5">
        <f t="shared" si="20"/>
        <v>1043.1117765644497</v>
      </c>
      <c r="N171" s="5"/>
      <c r="O171" s="5">
        <f t="shared" si="21"/>
        <v>53.49291161868973</v>
      </c>
    </row>
    <row r="172" spans="1:15" ht="12.75" hidden="1">
      <c r="A172" s="7">
        <v>41547</v>
      </c>
      <c r="C172" s="5">
        <v>0</v>
      </c>
      <c r="D172" s="5"/>
      <c r="E172" s="5">
        <v>0</v>
      </c>
      <c r="F172" s="5"/>
      <c r="G172" s="5">
        <f t="shared" si="22"/>
        <v>52.155588828222484</v>
      </c>
      <c r="H172" s="5"/>
      <c r="I172" s="5">
        <f t="shared" si="18"/>
        <v>25.40913301887762</v>
      </c>
      <c r="J172" s="5"/>
      <c r="K172" s="5">
        <f t="shared" si="19"/>
        <v>26.077794414111242</v>
      </c>
      <c r="L172" s="5"/>
      <c r="M172" s="5">
        <f t="shared" si="20"/>
        <v>1017.0339821503384</v>
      </c>
      <c r="N172" s="5"/>
      <c r="O172" s="5">
        <f t="shared" si="21"/>
        <v>52.155588828222484</v>
      </c>
    </row>
    <row r="173" spans="1:15" ht="12.75" hidden="1">
      <c r="A173" s="7">
        <v>41578</v>
      </c>
      <c r="C173" s="5">
        <v>0</v>
      </c>
      <c r="D173" s="5"/>
      <c r="E173" s="5">
        <v>0</v>
      </c>
      <c r="F173" s="5"/>
      <c r="G173" s="5">
        <f t="shared" si="22"/>
        <v>50.85169910751692</v>
      </c>
      <c r="H173" s="5"/>
      <c r="I173" s="5">
        <f t="shared" si="18"/>
        <v>24.77390469340568</v>
      </c>
      <c r="J173" s="5"/>
      <c r="K173" s="5">
        <f t="shared" si="19"/>
        <v>25.42584955375846</v>
      </c>
      <c r="L173" s="5"/>
      <c r="M173" s="5">
        <f t="shared" si="20"/>
        <v>991.6081325965799</v>
      </c>
      <c r="N173" s="5"/>
      <c r="O173" s="5">
        <f t="shared" si="21"/>
        <v>50.85169910751692</v>
      </c>
    </row>
    <row r="174" spans="1:15" ht="12.75" hidden="1">
      <c r="A174" s="7">
        <v>41608</v>
      </c>
      <c r="C174" s="5">
        <v>0</v>
      </c>
      <c r="D174" s="5"/>
      <c r="E174" s="5">
        <v>0</v>
      </c>
      <c r="F174" s="5"/>
      <c r="G174" s="5">
        <f t="shared" si="22"/>
        <v>50</v>
      </c>
      <c r="H174" s="5"/>
      <c r="I174" s="5">
        <f t="shared" si="18"/>
        <v>24.57415044624154</v>
      </c>
      <c r="J174" s="5"/>
      <c r="K174" s="5">
        <f t="shared" si="19"/>
        <v>24.7902033149145</v>
      </c>
      <c r="L174" s="5"/>
      <c r="M174" s="5">
        <f t="shared" si="20"/>
        <v>966.3983359114944</v>
      </c>
      <c r="N174" s="5"/>
      <c r="O174" s="5">
        <f t="shared" si="21"/>
        <v>50</v>
      </c>
    </row>
    <row r="175" spans="1:15" ht="12.75" hidden="1">
      <c r="A175" s="7">
        <v>41639</v>
      </c>
      <c r="C175" s="5">
        <v>0</v>
      </c>
      <c r="D175" s="5"/>
      <c r="E175" s="5">
        <v>0</v>
      </c>
      <c r="F175" s="5"/>
      <c r="G175" s="5">
        <f t="shared" si="22"/>
        <v>50</v>
      </c>
      <c r="H175" s="5"/>
      <c r="I175" s="5">
        <f t="shared" si="18"/>
        <v>25.2097966850855</v>
      </c>
      <c r="J175" s="5"/>
      <c r="K175" s="5">
        <f t="shared" si="19"/>
        <v>24.159958397787364</v>
      </c>
      <c r="L175" s="5"/>
      <c r="M175" s="5">
        <f t="shared" si="20"/>
        <v>940.5582943092818</v>
      </c>
      <c r="N175" s="5"/>
      <c r="O175" s="5">
        <f t="shared" si="21"/>
        <v>50</v>
      </c>
    </row>
    <row r="176" spans="1:15" ht="12.75" hidden="1">
      <c r="A176" s="7">
        <v>41670</v>
      </c>
      <c r="C176" s="5">
        <v>0</v>
      </c>
      <c r="D176" s="5"/>
      <c r="E176" s="5">
        <v>0</v>
      </c>
      <c r="F176" s="5"/>
      <c r="G176" s="5">
        <f t="shared" si="22"/>
        <v>50</v>
      </c>
      <c r="H176" s="5"/>
      <c r="I176" s="5">
        <f t="shared" si="18"/>
        <v>25.840041602212636</v>
      </c>
      <c r="J176" s="5"/>
      <c r="K176" s="5">
        <f t="shared" si="19"/>
        <v>23.513957357732046</v>
      </c>
      <c r="L176" s="5"/>
      <c r="M176" s="5">
        <f t="shared" si="20"/>
        <v>914.0722516670138</v>
      </c>
      <c r="N176" s="5"/>
      <c r="O176" s="5">
        <f t="shared" si="21"/>
        <v>50</v>
      </c>
    </row>
    <row r="177" spans="1:15" ht="12.75" hidden="1">
      <c r="A177" s="7">
        <v>41698</v>
      </c>
      <c r="C177" s="5">
        <v>0</v>
      </c>
      <c r="D177" s="5"/>
      <c r="E177" s="5">
        <v>0</v>
      </c>
      <c r="F177" s="5"/>
      <c r="G177" s="5">
        <f t="shared" si="22"/>
        <v>50</v>
      </c>
      <c r="H177" s="5"/>
      <c r="I177" s="5">
        <f t="shared" si="18"/>
        <v>26.486042642267954</v>
      </c>
      <c r="J177" s="5"/>
      <c r="K177" s="5">
        <f t="shared" si="19"/>
        <v>22.851806291675345</v>
      </c>
      <c r="L177" s="5"/>
      <c r="M177" s="5">
        <f t="shared" si="20"/>
        <v>886.9240579586891</v>
      </c>
      <c r="N177" s="5"/>
      <c r="O177" s="5">
        <f t="shared" si="21"/>
        <v>50</v>
      </c>
    </row>
    <row r="178" spans="1:15" ht="12.75" hidden="1">
      <c r="A178" s="7">
        <v>41729</v>
      </c>
      <c r="C178" s="5">
        <v>0</v>
      </c>
      <c r="D178" s="5"/>
      <c r="E178" s="5">
        <v>0</v>
      </c>
      <c r="F178" s="5"/>
      <c r="G178" s="5">
        <f t="shared" si="22"/>
        <v>50</v>
      </c>
      <c r="H178" s="5"/>
      <c r="I178" s="5">
        <f t="shared" si="18"/>
        <v>27.148193708324655</v>
      </c>
      <c r="J178" s="5"/>
      <c r="K178" s="5">
        <f t="shared" si="19"/>
        <v>22.17310144896723</v>
      </c>
      <c r="L178" s="5"/>
      <c r="M178" s="5">
        <f t="shared" si="20"/>
        <v>859.0971594076564</v>
      </c>
      <c r="N178" s="5"/>
      <c r="O178" s="5">
        <f t="shared" si="21"/>
        <v>50</v>
      </c>
    </row>
    <row r="179" spans="1:15" ht="12.75" hidden="1">
      <c r="A179" s="7">
        <v>41759</v>
      </c>
      <c r="C179" s="5">
        <v>0</v>
      </c>
      <c r="D179" s="5"/>
      <c r="E179" s="5">
        <v>0</v>
      </c>
      <c r="F179" s="5"/>
      <c r="G179" s="5">
        <f t="shared" si="22"/>
        <v>50</v>
      </c>
      <c r="H179" s="5"/>
      <c r="I179" s="5">
        <f t="shared" si="18"/>
        <v>27.82689855103277</v>
      </c>
      <c r="J179" s="5"/>
      <c r="K179" s="5">
        <f t="shared" si="19"/>
        <v>21.47742898519141</v>
      </c>
      <c r="L179" s="5"/>
      <c r="M179" s="5">
        <f t="shared" si="20"/>
        <v>830.5745883928478</v>
      </c>
      <c r="N179" s="5"/>
      <c r="O179" s="5">
        <f t="shared" si="21"/>
        <v>50</v>
      </c>
    </row>
    <row r="180" spans="1:15" ht="12.75" hidden="1">
      <c r="A180" s="7">
        <v>41790</v>
      </c>
      <c r="C180" s="5">
        <v>0</v>
      </c>
      <c r="D180" s="5"/>
      <c r="E180" s="5">
        <v>0</v>
      </c>
      <c r="F180" s="5"/>
      <c r="G180" s="5">
        <f t="shared" si="22"/>
        <v>50</v>
      </c>
      <c r="H180" s="5"/>
      <c r="I180" s="5">
        <f t="shared" si="18"/>
        <v>28.52257101480859</v>
      </c>
      <c r="J180" s="5"/>
      <c r="K180" s="5">
        <f t="shared" si="19"/>
        <v>20.764364709821194</v>
      </c>
      <c r="L180" s="5"/>
      <c r="M180" s="5">
        <f t="shared" si="20"/>
        <v>801.3389531026689</v>
      </c>
      <c r="N180" s="5"/>
      <c r="O180" s="5">
        <f t="shared" si="21"/>
        <v>50</v>
      </c>
    </row>
    <row r="181" spans="1:15" ht="12.75" hidden="1">
      <c r="A181" s="7">
        <v>41820</v>
      </c>
      <c r="C181" s="5">
        <v>0</v>
      </c>
      <c r="D181" s="5"/>
      <c r="E181" s="5">
        <v>0</v>
      </c>
      <c r="F181" s="5"/>
      <c r="G181" s="5">
        <f>MAX(+$C$7*M180,50)</f>
        <v>50</v>
      </c>
      <c r="H181" s="5"/>
      <c r="I181" s="5">
        <f>+G181-K180</f>
        <v>29.235635290178806</v>
      </c>
      <c r="J181" s="5"/>
      <c r="K181" s="5">
        <f>+$C$6*M180</f>
        <v>20.033473827566723</v>
      </c>
      <c r="L181" s="5"/>
      <c r="M181" s="5">
        <f>+M180+K181-G181</f>
        <v>771.3724269302356</v>
      </c>
      <c r="N181" s="5"/>
      <c r="O181" s="5">
        <f>-(C181+E181)+G181</f>
        <v>50</v>
      </c>
    </row>
    <row r="182" spans="1:15" ht="12.75" hidden="1">
      <c r="A182" s="7">
        <v>41851</v>
      </c>
      <c r="C182" s="5">
        <v>0</v>
      </c>
      <c r="D182" s="5"/>
      <c r="E182" s="5">
        <v>0</v>
      </c>
      <c r="F182" s="5"/>
      <c r="G182" s="5">
        <f>MAX(+$C$7*M181,50)</f>
        <v>50</v>
      </c>
      <c r="H182" s="5"/>
      <c r="I182" s="5">
        <f>+G182-K181</f>
        <v>29.966526172433277</v>
      </c>
      <c r="J182" s="5"/>
      <c r="K182" s="5">
        <f>+$C$6*M181</f>
        <v>19.28431067325589</v>
      </c>
      <c r="L182" s="5"/>
      <c r="M182" s="5">
        <f>+M181+K182-G182</f>
        <v>740.6567376034915</v>
      </c>
      <c r="N182" s="5"/>
      <c r="O182" s="5">
        <f>-(C182+E182)+G182</f>
        <v>50</v>
      </c>
    </row>
    <row r="183" spans="1:15" ht="12.75" hidden="1">
      <c r="A183" s="7">
        <v>41882</v>
      </c>
      <c r="C183" s="5">
        <v>0</v>
      </c>
      <c r="D183" s="5"/>
      <c r="E183" s="5">
        <v>0</v>
      </c>
      <c r="F183" s="5"/>
      <c r="G183" s="5">
        <f>MAX(+$C$7*M182,50)</f>
        <v>50</v>
      </c>
      <c r="H183" s="5"/>
      <c r="I183" s="5">
        <f>+G183-K182</f>
        <v>30.71568932674411</v>
      </c>
      <c r="J183" s="5"/>
      <c r="K183" s="5">
        <f>+$C$6*M182</f>
        <v>18.51641844008729</v>
      </c>
      <c r="L183" s="5"/>
      <c r="M183" s="5">
        <f>+M182+K183-G183</f>
        <v>709.1731560435787</v>
      </c>
      <c r="N183" s="5"/>
      <c r="O183" s="5">
        <f>-(C183+E183)+G183</f>
        <v>50</v>
      </c>
    </row>
    <row r="184" spans="1:15" ht="12.75" hidden="1">
      <c r="A184" s="7">
        <v>41912</v>
      </c>
      <c r="C184" s="5">
        <v>0</v>
      </c>
      <c r="D184" s="5"/>
      <c r="E184" s="5">
        <v>0</v>
      </c>
      <c r="F184" s="5"/>
      <c r="G184" s="5">
        <f>MAX(+$C$7*M183,50)</f>
        <v>50</v>
      </c>
      <c r="H184" s="5"/>
      <c r="I184" s="5">
        <f>+G184-K183</f>
        <v>31.48358155991271</v>
      </c>
      <c r="J184" s="5"/>
      <c r="K184" s="5">
        <f>+$C$6*M183</f>
        <v>17.72932890108947</v>
      </c>
      <c r="L184" s="5"/>
      <c r="M184" s="5">
        <f>+M183+K184-G184</f>
        <v>676.9024849446682</v>
      </c>
      <c r="N184" s="5"/>
      <c r="O184" s="5">
        <f>-(C184+E184)+G184</f>
        <v>50</v>
      </c>
    </row>
    <row r="185" spans="1:15" ht="12.75" hidden="1">
      <c r="A185" s="7">
        <v>41943</v>
      </c>
      <c r="C185" s="5">
        <v>0</v>
      </c>
      <c r="D185" s="5"/>
      <c r="E185" s="5">
        <v>0</v>
      </c>
      <c r="F185" s="5"/>
      <c r="G185" s="5">
        <f aca="true" t="shared" si="23" ref="G185:G200">MAX(+$C$7*M184,50)</f>
        <v>50</v>
      </c>
      <c r="H185" s="5"/>
      <c r="I185" s="5">
        <f aca="true" t="shared" si="24" ref="I185:I200">+G185-K184</f>
        <v>32.270671098910526</v>
      </c>
      <c r="J185" s="5"/>
      <c r="K185" s="5">
        <f aca="true" t="shared" si="25" ref="K185:K199">+$C$6*M184</f>
        <v>16.922562123616707</v>
      </c>
      <c r="L185" s="5"/>
      <c r="M185" s="5">
        <f aca="true" t="shared" si="26" ref="M185:M199">+M184+K185-G185</f>
        <v>643.8250470682849</v>
      </c>
      <c r="N185" s="5"/>
      <c r="O185" s="5">
        <f aca="true" t="shared" si="27" ref="O185:O201">-(C185+E185)+G185</f>
        <v>50</v>
      </c>
    </row>
    <row r="186" spans="1:15" ht="12.75" hidden="1">
      <c r="A186" s="7">
        <v>41973</v>
      </c>
      <c r="C186" s="5">
        <v>0</v>
      </c>
      <c r="D186" s="5"/>
      <c r="E186" s="5">
        <v>0</v>
      </c>
      <c r="F186" s="5"/>
      <c r="G186" s="5">
        <f t="shared" si="23"/>
        <v>50</v>
      </c>
      <c r="H186" s="5"/>
      <c r="I186" s="5">
        <f t="shared" si="24"/>
        <v>33.07743787638329</v>
      </c>
      <c r="J186" s="5"/>
      <c r="K186" s="5">
        <f t="shared" si="25"/>
        <v>16.095626176707125</v>
      </c>
      <c r="L186" s="5"/>
      <c r="M186" s="5">
        <f t="shared" si="26"/>
        <v>609.920673244992</v>
      </c>
      <c r="N186" s="5"/>
      <c r="O186" s="5">
        <f t="shared" si="27"/>
        <v>50</v>
      </c>
    </row>
    <row r="187" spans="1:15" ht="12.75" hidden="1">
      <c r="A187" s="7">
        <v>42004</v>
      </c>
      <c r="C187" s="5">
        <v>0</v>
      </c>
      <c r="D187" s="5"/>
      <c r="E187" s="5">
        <v>0</v>
      </c>
      <c r="F187" s="5"/>
      <c r="G187" s="5">
        <f t="shared" si="23"/>
        <v>50</v>
      </c>
      <c r="H187" s="5"/>
      <c r="I187" s="5">
        <f t="shared" si="24"/>
        <v>33.90437382329287</v>
      </c>
      <c r="J187" s="5"/>
      <c r="K187" s="5">
        <f t="shared" si="25"/>
        <v>15.2480168311248</v>
      </c>
      <c r="L187" s="5"/>
      <c r="M187" s="5">
        <f t="shared" si="26"/>
        <v>575.1686900761168</v>
      </c>
      <c r="N187" s="5"/>
      <c r="O187" s="5">
        <f t="shared" si="27"/>
        <v>50</v>
      </c>
    </row>
    <row r="188" spans="1:15" ht="12.75" hidden="1">
      <c r="A188" s="7">
        <v>42035</v>
      </c>
      <c r="C188" s="5">
        <v>0</v>
      </c>
      <c r="D188" s="5"/>
      <c r="E188" s="5">
        <v>0</v>
      </c>
      <c r="F188" s="5"/>
      <c r="G188" s="5">
        <f t="shared" si="23"/>
        <v>50</v>
      </c>
      <c r="H188" s="5"/>
      <c r="I188" s="5">
        <f t="shared" si="24"/>
        <v>34.7519831688752</v>
      </c>
      <c r="J188" s="5"/>
      <c r="K188" s="5">
        <f t="shared" si="25"/>
        <v>14.379217251902922</v>
      </c>
      <c r="L188" s="5"/>
      <c r="M188" s="5">
        <f t="shared" si="26"/>
        <v>539.5479073280197</v>
      </c>
      <c r="N188" s="5"/>
      <c r="O188" s="5">
        <f t="shared" si="27"/>
        <v>50</v>
      </c>
    </row>
    <row r="189" spans="1:15" ht="12.75" hidden="1">
      <c r="A189" s="7">
        <v>42063</v>
      </c>
      <c r="C189" s="5">
        <v>0</v>
      </c>
      <c r="D189" s="5"/>
      <c r="E189" s="5">
        <v>0</v>
      </c>
      <c r="F189" s="5"/>
      <c r="G189" s="5">
        <f t="shared" si="23"/>
        <v>50</v>
      </c>
      <c r="H189" s="5"/>
      <c r="I189" s="5">
        <f t="shared" si="24"/>
        <v>35.62078274809708</v>
      </c>
      <c r="J189" s="5"/>
      <c r="K189" s="5">
        <f t="shared" si="25"/>
        <v>13.488697683200494</v>
      </c>
      <c r="L189" s="5"/>
      <c r="M189" s="5">
        <f t="shared" si="26"/>
        <v>503.0366050112202</v>
      </c>
      <c r="N189" s="5"/>
      <c r="O189" s="5">
        <f t="shared" si="27"/>
        <v>50</v>
      </c>
    </row>
    <row r="190" spans="1:15" ht="12.75" hidden="1">
      <c r="A190" s="7">
        <v>42094</v>
      </c>
      <c r="C190" s="5">
        <v>0</v>
      </c>
      <c r="D190" s="5"/>
      <c r="E190" s="5">
        <v>0</v>
      </c>
      <c r="F190" s="5"/>
      <c r="G190" s="5">
        <f t="shared" si="23"/>
        <v>50</v>
      </c>
      <c r="H190" s="5"/>
      <c r="I190" s="5">
        <f t="shared" si="24"/>
        <v>36.51130231679951</v>
      </c>
      <c r="J190" s="5"/>
      <c r="K190" s="5">
        <f t="shared" si="25"/>
        <v>12.575915125280506</v>
      </c>
      <c r="L190" s="5"/>
      <c r="M190" s="5">
        <f t="shared" si="26"/>
        <v>465.61252013650073</v>
      </c>
      <c r="N190" s="5"/>
      <c r="O190" s="5">
        <f t="shared" si="27"/>
        <v>50</v>
      </c>
    </row>
    <row r="191" spans="1:15" ht="12.75" hidden="1">
      <c r="A191" s="7">
        <v>42124</v>
      </c>
      <c r="C191" s="5">
        <v>0</v>
      </c>
      <c r="D191" s="5"/>
      <c r="E191" s="5">
        <v>0</v>
      </c>
      <c r="F191" s="5"/>
      <c r="G191" s="5">
        <f t="shared" si="23"/>
        <v>50</v>
      </c>
      <c r="H191" s="5"/>
      <c r="I191" s="5">
        <f t="shared" si="24"/>
        <v>37.4240848747195</v>
      </c>
      <c r="J191" s="5"/>
      <c r="K191" s="5">
        <f t="shared" si="25"/>
        <v>11.640313003412519</v>
      </c>
      <c r="L191" s="5"/>
      <c r="M191" s="5">
        <f t="shared" si="26"/>
        <v>427.25283313991326</v>
      </c>
      <c r="N191" s="5"/>
      <c r="O191" s="5">
        <f t="shared" si="27"/>
        <v>50</v>
      </c>
    </row>
    <row r="192" spans="1:15" ht="12.75" hidden="1">
      <c r="A192" s="7">
        <v>42155</v>
      </c>
      <c r="C192" s="5">
        <v>0</v>
      </c>
      <c r="D192" s="5"/>
      <c r="E192" s="5">
        <v>0</v>
      </c>
      <c r="F192" s="5"/>
      <c r="G192" s="5">
        <f t="shared" si="23"/>
        <v>50</v>
      </c>
      <c r="H192" s="5"/>
      <c r="I192" s="5">
        <f t="shared" si="24"/>
        <v>38.359686996587484</v>
      </c>
      <c r="J192" s="5"/>
      <c r="K192" s="5">
        <f t="shared" si="25"/>
        <v>10.681320828497832</v>
      </c>
      <c r="L192" s="5"/>
      <c r="M192" s="5">
        <f t="shared" si="26"/>
        <v>387.9341539684111</v>
      </c>
      <c r="N192" s="5"/>
      <c r="O192" s="5">
        <f t="shared" si="27"/>
        <v>50</v>
      </c>
    </row>
    <row r="193" spans="1:15" ht="12.75" hidden="1">
      <c r="A193" s="7">
        <v>42185</v>
      </c>
      <c r="C193" s="5">
        <v>0</v>
      </c>
      <c r="D193" s="5"/>
      <c r="E193" s="5">
        <v>0</v>
      </c>
      <c r="F193" s="5"/>
      <c r="G193" s="5">
        <f t="shared" si="23"/>
        <v>50</v>
      </c>
      <c r="H193" s="5"/>
      <c r="I193" s="5">
        <f t="shared" si="24"/>
        <v>39.31867917150217</v>
      </c>
      <c r="J193" s="5"/>
      <c r="K193" s="5">
        <f t="shared" si="25"/>
        <v>9.698353849210278</v>
      </c>
      <c r="L193" s="5"/>
      <c r="M193" s="5">
        <f t="shared" si="26"/>
        <v>347.6325078176214</v>
      </c>
      <c r="N193" s="5"/>
      <c r="O193" s="5">
        <f t="shared" si="27"/>
        <v>50</v>
      </c>
    </row>
    <row r="194" spans="1:15" ht="12.75" hidden="1">
      <c r="A194" s="7">
        <v>42216</v>
      </c>
      <c r="C194" s="5">
        <v>0</v>
      </c>
      <c r="D194" s="5"/>
      <c r="E194" s="5">
        <v>0</v>
      </c>
      <c r="F194" s="5"/>
      <c r="G194" s="5">
        <f t="shared" si="23"/>
        <v>50</v>
      </c>
      <c r="H194" s="5"/>
      <c r="I194" s="5">
        <f t="shared" si="24"/>
        <v>40.30164615078972</v>
      </c>
      <c r="J194" s="5"/>
      <c r="K194" s="5">
        <f t="shared" si="25"/>
        <v>8.690812695440535</v>
      </c>
      <c r="L194" s="5"/>
      <c r="M194" s="5">
        <f t="shared" si="26"/>
        <v>306.3233205130619</v>
      </c>
      <c r="N194" s="5"/>
      <c r="O194" s="5">
        <f t="shared" si="27"/>
        <v>50</v>
      </c>
    </row>
    <row r="195" spans="1:15" ht="12.75" hidden="1">
      <c r="A195" s="7">
        <v>42247</v>
      </c>
      <c r="C195" s="5">
        <v>0</v>
      </c>
      <c r="D195" s="5"/>
      <c r="E195" s="5">
        <v>0</v>
      </c>
      <c r="F195" s="5"/>
      <c r="G195" s="5">
        <f t="shared" si="23"/>
        <v>50</v>
      </c>
      <c r="H195" s="5"/>
      <c r="I195" s="5">
        <f t="shared" si="24"/>
        <v>41.309187304559465</v>
      </c>
      <c r="J195" s="5"/>
      <c r="K195" s="5">
        <f t="shared" si="25"/>
        <v>7.658083012826548</v>
      </c>
      <c r="L195" s="5"/>
      <c r="M195" s="5">
        <f t="shared" si="26"/>
        <v>263.9814035258884</v>
      </c>
      <c r="N195" s="5"/>
      <c r="O195" s="5">
        <f t="shared" si="27"/>
        <v>50</v>
      </c>
    </row>
    <row r="196" spans="1:15" ht="12.75" hidden="1">
      <c r="A196" s="7">
        <v>42277</v>
      </c>
      <c r="C196" s="5">
        <v>0</v>
      </c>
      <c r="D196" s="5"/>
      <c r="E196" s="5">
        <v>0</v>
      </c>
      <c r="F196" s="5"/>
      <c r="G196" s="5">
        <f t="shared" si="23"/>
        <v>50</v>
      </c>
      <c r="H196" s="5"/>
      <c r="I196" s="5">
        <f t="shared" si="24"/>
        <v>42.34191698717345</v>
      </c>
      <c r="J196" s="5"/>
      <c r="K196" s="5">
        <f t="shared" si="25"/>
        <v>6.599535088147211</v>
      </c>
      <c r="L196" s="5"/>
      <c r="M196" s="5">
        <f t="shared" si="26"/>
        <v>220.58093861403563</v>
      </c>
      <c r="N196" s="5"/>
      <c r="O196" s="5">
        <f t="shared" si="27"/>
        <v>50</v>
      </c>
    </row>
    <row r="197" spans="1:15" ht="12.75" hidden="1">
      <c r="A197" s="7">
        <v>42308</v>
      </c>
      <c r="C197" s="5">
        <v>0</v>
      </c>
      <c r="D197" s="5"/>
      <c r="E197" s="5">
        <v>0</v>
      </c>
      <c r="F197" s="5"/>
      <c r="G197" s="5">
        <f t="shared" si="23"/>
        <v>50</v>
      </c>
      <c r="H197" s="5"/>
      <c r="I197" s="5">
        <f t="shared" si="24"/>
        <v>43.40046491185279</v>
      </c>
      <c r="J197" s="5"/>
      <c r="K197" s="5">
        <f t="shared" si="25"/>
        <v>5.514523465350891</v>
      </c>
      <c r="L197" s="5"/>
      <c r="M197" s="5">
        <f t="shared" si="26"/>
        <v>176.09546207938652</v>
      </c>
      <c r="N197" s="5"/>
      <c r="O197" s="5">
        <f t="shared" si="27"/>
        <v>50</v>
      </c>
    </row>
    <row r="198" spans="1:15" ht="12.75" hidden="1">
      <c r="A198" s="7">
        <v>42338</v>
      </c>
      <c r="C198" s="5">
        <v>0</v>
      </c>
      <c r="D198" s="5"/>
      <c r="E198" s="5">
        <v>0</v>
      </c>
      <c r="F198" s="5"/>
      <c r="G198" s="5">
        <f t="shared" si="23"/>
        <v>50</v>
      </c>
      <c r="H198" s="5"/>
      <c r="I198" s="5">
        <f t="shared" si="24"/>
        <v>44.48547653464911</v>
      </c>
      <c r="J198" s="5"/>
      <c r="K198" s="5">
        <f t="shared" si="25"/>
        <v>4.402386551984663</v>
      </c>
      <c r="L198" s="5"/>
      <c r="M198" s="5">
        <f t="shared" si="26"/>
        <v>130.4978486313712</v>
      </c>
      <c r="N198" s="5"/>
      <c r="O198" s="5">
        <f t="shared" si="27"/>
        <v>50</v>
      </c>
    </row>
    <row r="199" spans="1:15" ht="12.75" hidden="1">
      <c r="A199" s="7">
        <v>42369</v>
      </c>
      <c r="C199" s="5">
        <v>0</v>
      </c>
      <c r="D199" s="5"/>
      <c r="E199" s="5">
        <v>0</v>
      </c>
      <c r="F199" s="5"/>
      <c r="G199" s="5">
        <f t="shared" si="23"/>
        <v>50</v>
      </c>
      <c r="H199" s="5"/>
      <c r="I199" s="5">
        <f t="shared" si="24"/>
        <v>45.59761344801534</v>
      </c>
      <c r="J199" s="5"/>
      <c r="K199" s="5">
        <f t="shared" si="25"/>
        <v>3.26244621578428</v>
      </c>
      <c r="L199" s="5"/>
      <c r="M199" s="5">
        <f t="shared" si="26"/>
        <v>83.76029484715548</v>
      </c>
      <c r="N199" s="5"/>
      <c r="O199" s="5">
        <f t="shared" si="27"/>
        <v>50</v>
      </c>
    </row>
    <row r="200" spans="1:15" ht="12.75">
      <c r="A200" s="7">
        <v>42400</v>
      </c>
      <c r="C200" s="5">
        <v>0</v>
      </c>
      <c r="D200" s="5"/>
      <c r="E200" s="5">
        <v>0</v>
      </c>
      <c r="F200" s="5"/>
      <c r="G200" s="5">
        <f t="shared" si="23"/>
        <v>50</v>
      </c>
      <c r="H200" s="5"/>
      <c r="I200" s="5">
        <f t="shared" si="24"/>
        <v>46.73755378421572</v>
      </c>
      <c r="J200" s="5"/>
      <c r="K200" s="5">
        <f>+$C$6*M199</f>
        <v>2.094007371178887</v>
      </c>
      <c r="L200" s="5"/>
      <c r="M200" s="5">
        <f>+M199+K200-G200</f>
        <v>35.85430221833437</v>
      </c>
      <c r="N200" s="5"/>
      <c r="O200" s="5">
        <f t="shared" si="27"/>
        <v>50</v>
      </c>
    </row>
    <row r="201" spans="1:15" ht="12.75">
      <c r="A201" s="7">
        <v>42429</v>
      </c>
      <c r="C201" s="5">
        <v>0</v>
      </c>
      <c r="D201" s="5"/>
      <c r="E201" s="5">
        <v>0</v>
      </c>
      <c r="F201" s="5"/>
      <c r="G201" s="5">
        <f>+M200+K201</f>
        <v>36.75065977379273</v>
      </c>
      <c r="H201" s="5"/>
      <c r="I201" s="5">
        <f>+G201-K200-K201</f>
        <v>33.76029484715548</v>
      </c>
      <c r="J201" s="5"/>
      <c r="K201" s="5">
        <f>+$C$6*M200</f>
        <v>0.8963575554583593</v>
      </c>
      <c r="L201" s="5"/>
      <c r="M201" s="5">
        <f>+M200+K201-G201</f>
        <v>0</v>
      </c>
      <c r="N201" s="5"/>
      <c r="O201" s="5">
        <f t="shared" si="27"/>
        <v>36.75065977379273</v>
      </c>
    </row>
    <row r="202" spans="3:15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1" ht="14.25">
      <c r="A203" s="17" t="s">
        <v>18</v>
      </c>
      <c r="C203" s="5">
        <f>SUM(C15:C202)</f>
        <v>50000</v>
      </c>
      <c r="E203" s="5">
        <f>SUM(E15:E202)</f>
        <v>1510</v>
      </c>
      <c r="G203" s="5">
        <f>SUM(G15:G202)</f>
        <v>104999.03439458067</v>
      </c>
      <c r="I203" s="5">
        <f>SUM(I15:I202)</f>
        <v>51510.00000000001</v>
      </c>
      <c r="K203" s="5">
        <f>SUM(K15:K202)</f>
        <v>53489.03439458066</v>
      </c>
    </row>
    <row r="205" spans="1:3" ht="14.25">
      <c r="A205" s="17" t="s">
        <v>19</v>
      </c>
      <c r="B205" s="20">
        <v>1</v>
      </c>
      <c r="C205" s="17" t="s">
        <v>41</v>
      </c>
    </row>
    <row r="206" spans="2:3" ht="14.25">
      <c r="B206" s="20">
        <v>2</v>
      </c>
      <c r="C206" s="17" t="s">
        <v>20</v>
      </c>
    </row>
    <row r="207" spans="2:3" ht="14.25">
      <c r="B207" s="20">
        <v>3</v>
      </c>
      <c r="C207" s="17" t="s">
        <v>21</v>
      </c>
    </row>
    <row r="208" spans="2:3" ht="14.25">
      <c r="B208" s="20">
        <v>4</v>
      </c>
      <c r="C208" s="17" t="s">
        <v>22</v>
      </c>
    </row>
    <row r="209" spans="2:3" ht="14.25">
      <c r="B209" s="20">
        <v>5</v>
      </c>
      <c r="C209" s="17" t="s">
        <v>34</v>
      </c>
    </row>
  </sheetData>
  <mergeCells count="2">
    <mergeCell ref="A13:A14"/>
    <mergeCell ref="K11:K13"/>
  </mergeCells>
  <printOptions/>
  <pageMargins left="0.75" right="0.75" top="1" bottom="1" header="0.5" footer="0.5"/>
  <pageSetup fitToHeight="1" fitToWidth="1" horizontalDpi="600" verticalDpi="600" orientation="landscape" paperSize="9" scale="77" r:id="rId1"/>
  <headerFooter alignWithMargins="0">
    <oddHeader>&amp;C&amp;"新細明體,標準"&amp;16附錄&amp;"Arial,標準"1&amp;"新細明體,標準"：利用淨現值法計算現金透支的年利率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7"/>
  <sheetViews>
    <sheetView tabSelected="1" workbookViewId="0" topLeftCell="A13">
      <selection activeCell="A1" sqref="A1"/>
    </sheetView>
  </sheetViews>
  <sheetFormatPr defaultColWidth="9.140625" defaultRowHeight="12.75"/>
  <cols>
    <col min="1" max="1" width="16.28125" style="0" customWidth="1"/>
    <col min="2" max="2" width="2.7109375" style="0" customWidth="1"/>
    <col min="3" max="3" width="16.28125" style="0" customWidth="1"/>
    <col min="4" max="4" width="2.7109375" style="0" customWidth="1"/>
    <col min="5" max="5" width="14.00390625" style="0" customWidth="1"/>
    <col min="6" max="6" width="2.7109375" style="0" customWidth="1"/>
    <col min="7" max="7" width="11.140625" style="0" customWidth="1"/>
    <col min="8" max="8" width="2.7109375" style="0" customWidth="1"/>
    <col min="9" max="9" width="11.7109375" style="0" customWidth="1"/>
    <col min="10" max="10" width="2.7109375" style="0" customWidth="1"/>
    <col min="11" max="11" width="11.57421875" style="0" customWidth="1"/>
    <col min="12" max="12" width="2.7109375" style="0" customWidth="1"/>
    <col min="13" max="13" width="10.7109375" style="0" customWidth="1"/>
    <col min="14" max="14" width="2.7109375" style="0" customWidth="1"/>
    <col min="15" max="15" width="11.140625" style="0" customWidth="1"/>
    <col min="16" max="16" width="2.7109375" style="0" customWidth="1"/>
  </cols>
  <sheetData>
    <row r="1" ht="14.25">
      <c r="A1" s="16" t="s">
        <v>23</v>
      </c>
    </row>
    <row r="3" spans="1:3" ht="14.25">
      <c r="A3" s="17" t="s">
        <v>1</v>
      </c>
      <c r="C3" s="11">
        <v>50000</v>
      </c>
    </row>
    <row r="4" spans="1:5" ht="14.25">
      <c r="A4" s="17" t="s">
        <v>2</v>
      </c>
      <c r="C4">
        <v>0</v>
      </c>
      <c r="E4" s="17" t="s">
        <v>25</v>
      </c>
    </row>
    <row r="5" spans="1:5" ht="14.25">
      <c r="A5" s="17" t="s">
        <v>4</v>
      </c>
      <c r="C5" s="3">
        <v>0.025</v>
      </c>
      <c r="E5" s="17" t="s">
        <v>10</v>
      </c>
    </row>
    <row r="6" spans="1:5" ht="14.25">
      <c r="A6" s="17" t="s">
        <v>5</v>
      </c>
      <c r="C6" s="2">
        <v>0.05</v>
      </c>
      <c r="E6" s="17" t="s">
        <v>26</v>
      </c>
    </row>
    <row r="7" spans="1:5" ht="14.25">
      <c r="A7" s="17" t="s">
        <v>44</v>
      </c>
      <c r="E7" s="17" t="s">
        <v>27</v>
      </c>
    </row>
    <row r="8" spans="1:5" ht="14.25">
      <c r="A8" s="17" t="s">
        <v>24</v>
      </c>
      <c r="E8" s="7">
        <v>36770</v>
      </c>
    </row>
    <row r="9" spans="1:5" ht="14.25">
      <c r="A9" s="17" t="s">
        <v>7</v>
      </c>
      <c r="E9" s="17" t="s">
        <v>12</v>
      </c>
    </row>
    <row r="10" ht="12.75">
      <c r="K10" s="23" t="s">
        <v>16</v>
      </c>
    </row>
    <row r="11" spans="1:11" ht="12.75" customHeight="1">
      <c r="A11" s="1"/>
      <c r="K11" s="24"/>
    </row>
    <row r="12" spans="1:17" ht="12.75">
      <c r="A12" s="21" t="s">
        <v>13</v>
      </c>
      <c r="B12" s="8"/>
      <c r="C12" s="8"/>
      <c r="D12" s="8"/>
      <c r="E12" s="8"/>
      <c r="F12" s="8"/>
      <c r="G12" s="8"/>
      <c r="H12" s="8"/>
      <c r="I12" s="9"/>
      <c r="J12" s="8"/>
      <c r="K12" s="24"/>
      <c r="L12" s="8"/>
      <c r="M12" s="8"/>
      <c r="N12" s="8"/>
      <c r="O12" s="8"/>
      <c r="P12" s="8"/>
      <c r="Q12" s="8"/>
    </row>
    <row r="13" spans="1:17" ht="15">
      <c r="A13" s="22"/>
      <c r="B13" s="8"/>
      <c r="C13" s="18" t="s">
        <v>28</v>
      </c>
      <c r="D13" s="8"/>
      <c r="E13" s="18" t="s">
        <v>15</v>
      </c>
      <c r="F13" s="8"/>
      <c r="G13" s="18" t="s">
        <v>39</v>
      </c>
      <c r="H13" s="8"/>
      <c r="I13" s="18" t="s">
        <v>40</v>
      </c>
      <c r="J13" s="8"/>
      <c r="K13" s="18" t="s">
        <v>35</v>
      </c>
      <c r="L13" s="8"/>
      <c r="M13" s="18" t="s">
        <v>29</v>
      </c>
      <c r="N13" s="8"/>
      <c r="O13" s="18" t="s">
        <v>37</v>
      </c>
      <c r="P13" s="9"/>
      <c r="Q13" s="18" t="s">
        <v>38</v>
      </c>
    </row>
    <row r="14" spans="1:18" ht="12.75">
      <c r="A14" s="7">
        <v>36770</v>
      </c>
      <c r="C14" s="5">
        <f>+C3</f>
        <v>50000</v>
      </c>
      <c r="D14" s="5"/>
      <c r="E14" s="5">
        <f>+C4</f>
        <v>0</v>
      </c>
      <c r="F14" s="5"/>
      <c r="G14" s="5">
        <v>0</v>
      </c>
      <c r="H14" s="5"/>
      <c r="I14" s="5">
        <v>0</v>
      </c>
      <c r="J14" s="5"/>
      <c r="K14" s="5">
        <v>0</v>
      </c>
      <c r="L14" s="5"/>
      <c r="M14" s="5">
        <f>+C14+E14-G14</f>
        <v>50000</v>
      </c>
      <c r="N14" s="5"/>
      <c r="O14" s="5">
        <f>-(C14)</f>
        <v>-50000</v>
      </c>
      <c r="Q14" s="3">
        <f>+(1+R14)^12-1</f>
        <v>0.3448888242462975</v>
      </c>
      <c r="R14" s="4">
        <f>IRR(O14:O199,0.01)</f>
        <v>0.024999999999999956</v>
      </c>
    </row>
    <row r="15" spans="1:15" ht="12.75">
      <c r="A15" s="7">
        <v>36799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v>0</v>
      </c>
      <c r="J15" s="5"/>
      <c r="K15" s="5">
        <f aca="true" t="shared" si="0" ref="K15:K25">+$C$5*M14</f>
        <v>1250</v>
      </c>
      <c r="L15" s="5"/>
      <c r="M15" s="5">
        <f aca="true" t="shared" si="1" ref="M15:M25">+M14+K15-G15</f>
        <v>51250</v>
      </c>
      <c r="N15" s="5"/>
      <c r="O15" s="5">
        <f aca="true" t="shared" si="2" ref="O15:O25">-(C15+E15)+G15</f>
        <v>0</v>
      </c>
    </row>
    <row r="16" spans="1:15" ht="14.25">
      <c r="A16" s="7">
        <v>36830</v>
      </c>
      <c r="C16" s="5">
        <v>0</v>
      </c>
      <c r="D16" s="5"/>
      <c r="E16" s="5">
        <v>0</v>
      </c>
      <c r="F16" s="5"/>
      <c r="G16" s="5">
        <f>MAX(+$C$6*M15,50)</f>
        <v>2562.5</v>
      </c>
      <c r="H16" s="10">
        <v>4</v>
      </c>
      <c r="I16" s="5">
        <f aca="true" t="shared" si="3" ref="I16:I25">+G16-K15</f>
        <v>1312.5</v>
      </c>
      <c r="J16" s="5"/>
      <c r="K16" s="5">
        <f t="shared" si="0"/>
        <v>1281.25</v>
      </c>
      <c r="L16" s="5"/>
      <c r="M16" s="5">
        <f t="shared" si="1"/>
        <v>49968.75</v>
      </c>
      <c r="N16" s="5"/>
      <c r="O16" s="5">
        <f t="shared" si="2"/>
        <v>2562.5</v>
      </c>
    </row>
    <row r="17" spans="1:15" ht="12.75">
      <c r="A17" s="7">
        <v>36860</v>
      </c>
      <c r="C17" s="5">
        <v>0</v>
      </c>
      <c r="D17" s="5"/>
      <c r="E17" s="5">
        <v>0</v>
      </c>
      <c r="F17" s="5"/>
      <c r="G17" s="5">
        <f aca="true" t="shared" si="4" ref="G17:G26">MAX(+$C$6*M16,50)</f>
        <v>2498.4375</v>
      </c>
      <c r="H17" s="5"/>
      <c r="I17" s="5">
        <f t="shared" si="3"/>
        <v>1217.1875</v>
      </c>
      <c r="J17" s="5"/>
      <c r="K17" s="5">
        <f t="shared" si="0"/>
        <v>1249.21875</v>
      </c>
      <c r="L17" s="5"/>
      <c r="M17" s="5">
        <f t="shared" si="1"/>
        <v>48719.53125</v>
      </c>
      <c r="N17" s="5"/>
      <c r="O17" s="5">
        <f t="shared" si="2"/>
        <v>2498.4375</v>
      </c>
    </row>
    <row r="18" spans="1:15" ht="12.75">
      <c r="A18" s="7">
        <v>36891</v>
      </c>
      <c r="C18" s="5">
        <v>0</v>
      </c>
      <c r="D18" s="5"/>
      <c r="E18" s="5">
        <v>0</v>
      </c>
      <c r="F18" s="5"/>
      <c r="G18" s="5">
        <f t="shared" si="4"/>
        <v>2435.9765625</v>
      </c>
      <c r="H18" s="5"/>
      <c r="I18" s="5">
        <f t="shared" si="3"/>
        <v>1186.7578125</v>
      </c>
      <c r="J18" s="5"/>
      <c r="K18" s="5">
        <f t="shared" si="0"/>
        <v>1217.98828125</v>
      </c>
      <c r="L18" s="5"/>
      <c r="M18" s="5">
        <f t="shared" si="1"/>
        <v>47501.54296875</v>
      </c>
      <c r="N18" s="5"/>
      <c r="O18" s="5">
        <f t="shared" si="2"/>
        <v>2435.9765625</v>
      </c>
    </row>
    <row r="19" spans="1:15" ht="12.75">
      <c r="A19" s="7">
        <v>36922</v>
      </c>
      <c r="C19" s="5">
        <v>0</v>
      </c>
      <c r="D19" s="5"/>
      <c r="E19" s="5">
        <v>0</v>
      </c>
      <c r="F19" s="5"/>
      <c r="G19" s="5">
        <f t="shared" si="4"/>
        <v>2375.0771484375</v>
      </c>
      <c r="H19" s="5"/>
      <c r="I19" s="5">
        <f t="shared" si="3"/>
        <v>1157.0888671875</v>
      </c>
      <c r="J19" s="5"/>
      <c r="K19" s="5">
        <f t="shared" si="0"/>
        <v>1187.53857421875</v>
      </c>
      <c r="L19" s="5"/>
      <c r="M19" s="5">
        <f t="shared" si="1"/>
        <v>46314.00439453125</v>
      </c>
      <c r="N19" s="5"/>
      <c r="O19" s="5">
        <f t="shared" si="2"/>
        <v>2375.0771484375</v>
      </c>
    </row>
    <row r="20" spans="1:15" ht="12.75">
      <c r="A20" s="7">
        <v>36950</v>
      </c>
      <c r="C20" s="5">
        <v>0</v>
      </c>
      <c r="D20" s="5"/>
      <c r="E20" s="5">
        <v>0</v>
      </c>
      <c r="F20" s="5"/>
      <c r="G20" s="5">
        <f t="shared" si="4"/>
        <v>2315.7002197265624</v>
      </c>
      <c r="H20" s="5"/>
      <c r="I20" s="5">
        <f t="shared" si="3"/>
        <v>1128.1616455078124</v>
      </c>
      <c r="J20" s="5"/>
      <c r="K20" s="5">
        <f t="shared" si="0"/>
        <v>1157.8501098632812</v>
      </c>
      <c r="L20" s="5"/>
      <c r="M20" s="5">
        <f t="shared" si="1"/>
        <v>45156.15428466797</v>
      </c>
      <c r="N20" s="5"/>
      <c r="O20" s="5">
        <f t="shared" si="2"/>
        <v>2315.7002197265624</v>
      </c>
    </row>
    <row r="21" spans="1:15" ht="12.75">
      <c r="A21" s="7">
        <v>36981</v>
      </c>
      <c r="C21" s="5">
        <v>0</v>
      </c>
      <c r="D21" s="5"/>
      <c r="E21" s="5">
        <v>0</v>
      </c>
      <c r="F21" s="5"/>
      <c r="G21" s="5">
        <f t="shared" si="4"/>
        <v>2257.8077142333987</v>
      </c>
      <c r="H21" s="5"/>
      <c r="I21" s="5">
        <f t="shared" si="3"/>
        <v>1099.9576043701175</v>
      </c>
      <c r="J21" s="5"/>
      <c r="K21" s="5">
        <f t="shared" si="0"/>
        <v>1128.9038571166993</v>
      </c>
      <c r="L21" s="5"/>
      <c r="M21" s="5">
        <f t="shared" si="1"/>
        <v>44027.25042755127</v>
      </c>
      <c r="N21" s="5"/>
      <c r="O21" s="5">
        <f t="shared" si="2"/>
        <v>2257.8077142333987</v>
      </c>
    </row>
    <row r="22" spans="1:15" ht="12.75">
      <c r="A22" s="7">
        <v>37011</v>
      </c>
      <c r="C22" s="5">
        <v>0</v>
      </c>
      <c r="D22" s="5"/>
      <c r="E22" s="5">
        <v>0</v>
      </c>
      <c r="F22" s="5"/>
      <c r="G22" s="5">
        <f t="shared" si="4"/>
        <v>2201.3625213775636</v>
      </c>
      <c r="H22" s="5"/>
      <c r="I22" s="5">
        <f t="shared" si="3"/>
        <v>1072.4586642608642</v>
      </c>
      <c r="J22" s="5"/>
      <c r="K22" s="5">
        <f t="shared" si="0"/>
        <v>1100.6812606887818</v>
      </c>
      <c r="L22" s="5"/>
      <c r="M22" s="5">
        <f t="shared" si="1"/>
        <v>42926.569166862486</v>
      </c>
      <c r="N22" s="5"/>
      <c r="O22" s="5">
        <f t="shared" si="2"/>
        <v>2201.3625213775636</v>
      </c>
    </row>
    <row r="23" spans="1:15" ht="12.75">
      <c r="A23" s="7">
        <v>37042</v>
      </c>
      <c r="C23" s="5">
        <v>0</v>
      </c>
      <c r="D23" s="5"/>
      <c r="E23" s="5">
        <v>0</v>
      </c>
      <c r="F23" s="5"/>
      <c r="G23" s="5">
        <f t="shared" si="4"/>
        <v>2146.3284583431246</v>
      </c>
      <c r="H23" s="5"/>
      <c r="I23" s="5">
        <f t="shared" si="3"/>
        <v>1045.6471976543428</v>
      </c>
      <c r="J23" s="5"/>
      <c r="K23" s="5">
        <f t="shared" si="0"/>
        <v>1073.1642291715623</v>
      </c>
      <c r="L23" s="5"/>
      <c r="M23" s="5">
        <f t="shared" si="1"/>
        <v>41853.404937690924</v>
      </c>
      <c r="N23" s="5"/>
      <c r="O23" s="5">
        <f t="shared" si="2"/>
        <v>2146.3284583431246</v>
      </c>
    </row>
    <row r="24" spans="1:15" ht="12.75">
      <c r="A24" s="7">
        <v>37072</v>
      </c>
      <c r="C24" s="5">
        <v>0</v>
      </c>
      <c r="D24" s="5"/>
      <c r="E24" s="5">
        <v>0</v>
      </c>
      <c r="F24" s="5"/>
      <c r="G24" s="5">
        <f t="shared" si="4"/>
        <v>2092.6702468845465</v>
      </c>
      <c r="H24" s="5"/>
      <c r="I24" s="5">
        <f t="shared" si="3"/>
        <v>1019.5060177129842</v>
      </c>
      <c r="J24" s="5"/>
      <c r="K24" s="5">
        <f t="shared" si="0"/>
        <v>1046.3351234422732</v>
      </c>
      <c r="L24" s="5"/>
      <c r="M24" s="5">
        <f t="shared" si="1"/>
        <v>40807.06981424865</v>
      </c>
      <c r="N24" s="5"/>
      <c r="O24" s="5">
        <f t="shared" si="2"/>
        <v>2092.6702468845465</v>
      </c>
    </row>
    <row r="25" spans="1:15" ht="12.75">
      <c r="A25" s="7">
        <v>37103</v>
      </c>
      <c r="C25" s="5">
        <v>0</v>
      </c>
      <c r="D25" s="5"/>
      <c r="E25" s="5">
        <v>0</v>
      </c>
      <c r="F25" s="5"/>
      <c r="G25" s="5">
        <f t="shared" si="4"/>
        <v>2040.3534907124326</v>
      </c>
      <c r="H25" s="5"/>
      <c r="I25" s="5">
        <f t="shared" si="3"/>
        <v>994.0183672701594</v>
      </c>
      <c r="J25" s="5"/>
      <c r="K25" s="5">
        <f t="shared" si="0"/>
        <v>1020.1767453562163</v>
      </c>
      <c r="L25" s="5"/>
      <c r="M25" s="5">
        <f t="shared" si="1"/>
        <v>39786.89306889243</v>
      </c>
      <c r="N25" s="5"/>
      <c r="O25" s="5">
        <f t="shared" si="2"/>
        <v>2040.3534907124326</v>
      </c>
    </row>
    <row r="26" spans="1:17" s="14" customFormat="1" ht="14.25">
      <c r="A26" s="13">
        <v>37134</v>
      </c>
      <c r="C26" s="15">
        <v>0</v>
      </c>
      <c r="D26" s="15"/>
      <c r="E26" s="15">
        <v>0</v>
      </c>
      <c r="F26" s="15"/>
      <c r="G26" s="15">
        <f t="shared" si="4"/>
        <v>1989.3446534446216</v>
      </c>
      <c r="H26" s="15"/>
      <c r="I26" s="15">
        <f>+G26-K25</f>
        <v>969.1679080884053</v>
      </c>
      <c r="J26" s="15"/>
      <c r="K26" s="15">
        <f>+$C$5*M25</f>
        <v>994.6723267223108</v>
      </c>
      <c r="L26" s="15"/>
      <c r="M26" s="15">
        <f>+M25+K26-G26</f>
        <v>38792.220742170124</v>
      </c>
      <c r="N26" s="15"/>
      <c r="O26" s="15">
        <f>-(C26+E26)+G26</f>
        <v>1989.3446534446216</v>
      </c>
      <c r="Q26" s="14" t="s">
        <v>43</v>
      </c>
    </row>
    <row r="27" spans="1:15" ht="12.75" hidden="1">
      <c r="A27" s="7">
        <v>37164</v>
      </c>
      <c r="C27" s="5">
        <v>0</v>
      </c>
      <c r="D27" s="5"/>
      <c r="E27" s="5">
        <v>0</v>
      </c>
      <c r="F27" s="5"/>
      <c r="G27" s="5">
        <f aca="true" t="shared" si="5" ref="G27:G90">MAX(+$C$6*M26,50)</f>
        <v>1939.6110371085063</v>
      </c>
      <c r="H27" s="5"/>
      <c r="I27" s="5">
        <f aca="true" t="shared" si="6" ref="I27:I90">+G27-K26</f>
        <v>944.9387103861955</v>
      </c>
      <c r="J27" s="5"/>
      <c r="K27" s="5">
        <f aca="true" t="shared" si="7" ref="K27:K90">+$C$5*M26</f>
        <v>969.8055185542531</v>
      </c>
      <c r="L27" s="5"/>
      <c r="M27" s="5">
        <f aca="true" t="shared" si="8" ref="M27:M90">+M26+K27-G27</f>
        <v>37822.41522361587</v>
      </c>
      <c r="N27" s="5"/>
      <c r="O27" s="5">
        <f aca="true" t="shared" si="9" ref="O27:O90">-(C27+E27)+G27</f>
        <v>1939.6110371085063</v>
      </c>
    </row>
    <row r="28" spans="1:15" ht="12.75" hidden="1">
      <c r="A28" s="7">
        <v>37195</v>
      </c>
      <c r="C28" s="5">
        <v>0</v>
      </c>
      <c r="D28" s="5"/>
      <c r="E28" s="5">
        <v>0</v>
      </c>
      <c r="F28" s="5"/>
      <c r="G28" s="5">
        <f t="shared" si="5"/>
        <v>1891.1207611807936</v>
      </c>
      <c r="H28" s="5"/>
      <c r="I28" s="5">
        <f t="shared" si="6"/>
        <v>921.3152426265405</v>
      </c>
      <c r="J28" s="5"/>
      <c r="K28" s="5">
        <f t="shared" si="7"/>
        <v>945.5603805903968</v>
      </c>
      <c r="L28" s="5"/>
      <c r="M28" s="5">
        <f t="shared" si="8"/>
        <v>36876.854843025474</v>
      </c>
      <c r="N28" s="5"/>
      <c r="O28" s="5">
        <f t="shared" si="9"/>
        <v>1891.1207611807936</v>
      </c>
    </row>
    <row r="29" spans="1:15" ht="12.75" hidden="1">
      <c r="A29" s="7">
        <v>37225</v>
      </c>
      <c r="C29" s="5">
        <v>0</v>
      </c>
      <c r="D29" s="5"/>
      <c r="E29" s="5">
        <v>0</v>
      </c>
      <c r="F29" s="5"/>
      <c r="G29" s="5">
        <f t="shared" si="5"/>
        <v>1843.8427421512738</v>
      </c>
      <c r="H29" s="5"/>
      <c r="I29" s="5">
        <f t="shared" si="6"/>
        <v>898.282361560877</v>
      </c>
      <c r="J29" s="5"/>
      <c r="K29" s="5">
        <f t="shared" si="7"/>
        <v>921.9213710756369</v>
      </c>
      <c r="L29" s="5"/>
      <c r="M29" s="5">
        <f t="shared" si="8"/>
        <v>35954.93347194984</v>
      </c>
      <c r="N29" s="5"/>
      <c r="O29" s="5">
        <f t="shared" si="9"/>
        <v>1843.8427421512738</v>
      </c>
    </row>
    <row r="30" spans="1:15" ht="12.75" hidden="1">
      <c r="A30" s="7">
        <v>37256</v>
      </c>
      <c r="C30" s="5">
        <v>0</v>
      </c>
      <c r="D30" s="5"/>
      <c r="E30" s="5">
        <v>0</v>
      </c>
      <c r="F30" s="5"/>
      <c r="G30" s="5">
        <f t="shared" si="5"/>
        <v>1797.746673597492</v>
      </c>
      <c r="H30" s="5"/>
      <c r="I30" s="5">
        <f t="shared" si="6"/>
        <v>875.8253025218551</v>
      </c>
      <c r="J30" s="5"/>
      <c r="K30" s="5">
        <f t="shared" si="7"/>
        <v>898.873336798746</v>
      </c>
      <c r="L30" s="5"/>
      <c r="M30" s="5">
        <f t="shared" si="8"/>
        <v>35056.06013515109</v>
      </c>
      <c r="N30" s="5"/>
      <c r="O30" s="5">
        <f t="shared" si="9"/>
        <v>1797.746673597492</v>
      </c>
    </row>
    <row r="31" spans="1:15" ht="12.75" hidden="1">
      <c r="A31" s="7">
        <v>37287</v>
      </c>
      <c r="C31" s="5">
        <v>0</v>
      </c>
      <c r="D31" s="5"/>
      <c r="E31" s="5">
        <v>0</v>
      </c>
      <c r="F31" s="5"/>
      <c r="G31" s="5">
        <f t="shared" si="5"/>
        <v>1752.8030067575546</v>
      </c>
      <c r="H31" s="5"/>
      <c r="I31" s="5">
        <f t="shared" si="6"/>
        <v>853.9296699588086</v>
      </c>
      <c r="J31" s="5"/>
      <c r="K31" s="5">
        <f t="shared" si="7"/>
        <v>876.4015033787773</v>
      </c>
      <c r="L31" s="5"/>
      <c r="M31" s="5">
        <f t="shared" si="8"/>
        <v>34179.65863177232</v>
      </c>
      <c r="N31" s="5"/>
      <c r="O31" s="5">
        <f t="shared" si="9"/>
        <v>1752.8030067575546</v>
      </c>
    </row>
    <row r="32" spans="1:15" ht="12.75" hidden="1">
      <c r="A32" s="7">
        <v>37315</v>
      </c>
      <c r="C32" s="5">
        <v>0</v>
      </c>
      <c r="D32" s="5"/>
      <c r="E32" s="5">
        <v>0</v>
      </c>
      <c r="F32" s="5"/>
      <c r="G32" s="5">
        <f t="shared" si="5"/>
        <v>1708.982931588616</v>
      </c>
      <c r="H32" s="5"/>
      <c r="I32" s="5">
        <f t="shared" si="6"/>
        <v>832.5814282098388</v>
      </c>
      <c r="J32" s="5"/>
      <c r="K32" s="5">
        <f t="shared" si="7"/>
        <v>854.491465794308</v>
      </c>
      <c r="L32" s="5"/>
      <c r="M32" s="5">
        <f t="shared" si="8"/>
        <v>33325.16716597801</v>
      </c>
      <c r="N32" s="5"/>
      <c r="O32" s="5">
        <f t="shared" si="9"/>
        <v>1708.982931588616</v>
      </c>
    </row>
    <row r="33" spans="1:15" ht="12.75" hidden="1">
      <c r="A33" s="7">
        <v>37346</v>
      </c>
      <c r="C33" s="5">
        <v>0</v>
      </c>
      <c r="D33" s="5"/>
      <c r="E33" s="5">
        <v>0</v>
      </c>
      <c r="F33" s="5"/>
      <c r="G33" s="5">
        <f t="shared" si="5"/>
        <v>1666.2583582989007</v>
      </c>
      <c r="H33" s="5"/>
      <c r="I33" s="5">
        <f t="shared" si="6"/>
        <v>811.7668925045926</v>
      </c>
      <c r="J33" s="5"/>
      <c r="K33" s="5">
        <f t="shared" si="7"/>
        <v>833.1291791494504</v>
      </c>
      <c r="L33" s="5"/>
      <c r="M33" s="5">
        <f t="shared" si="8"/>
        <v>32492.037986828564</v>
      </c>
      <c r="N33" s="5"/>
      <c r="O33" s="5">
        <f t="shared" si="9"/>
        <v>1666.2583582989007</v>
      </c>
    </row>
    <row r="34" spans="1:15" ht="12.75" hidden="1">
      <c r="A34" s="7">
        <v>37376</v>
      </c>
      <c r="C34" s="5">
        <v>0</v>
      </c>
      <c r="D34" s="5"/>
      <c r="E34" s="5">
        <v>0</v>
      </c>
      <c r="F34" s="5"/>
      <c r="G34" s="5">
        <f t="shared" si="5"/>
        <v>1624.6018993414282</v>
      </c>
      <c r="H34" s="5"/>
      <c r="I34" s="5">
        <f t="shared" si="6"/>
        <v>791.4727201919778</v>
      </c>
      <c r="J34" s="5"/>
      <c r="K34" s="5">
        <f t="shared" si="7"/>
        <v>812.3009496707141</v>
      </c>
      <c r="L34" s="5"/>
      <c r="M34" s="5">
        <f t="shared" si="8"/>
        <v>31679.737037157847</v>
      </c>
      <c r="N34" s="5"/>
      <c r="O34" s="5">
        <f t="shared" si="9"/>
        <v>1624.6018993414282</v>
      </c>
    </row>
    <row r="35" spans="1:15" ht="12.75" hidden="1">
      <c r="A35" s="7">
        <v>37407</v>
      </c>
      <c r="C35" s="5">
        <v>0</v>
      </c>
      <c r="D35" s="5"/>
      <c r="E35" s="5">
        <v>0</v>
      </c>
      <c r="F35" s="5"/>
      <c r="G35" s="5">
        <f t="shared" si="5"/>
        <v>1583.9868518578924</v>
      </c>
      <c r="H35" s="5"/>
      <c r="I35" s="5">
        <f t="shared" si="6"/>
        <v>771.6859021871783</v>
      </c>
      <c r="J35" s="5"/>
      <c r="K35" s="5">
        <f t="shared" si="7"/>
        <v>791.9934259289462</v>
      </c>
      <c r="L35" s="5"/>
      <c r="M35" s="5">
        <f t="shared" si="8"/>
        <v>30887.743611228903</v>
      </c>
      <c r="N35" s="5"/>
      <c r="O35" s="5">
        <f t="shared" si="9"/>
        <v>1583.9868518578924</v>
      </c>
    </row>
    <row r="36" spans="1:15" ht="12.75" hidden="1">
      <c r="A36" s="7">
        <v>37437</v>
      </c>
      <c r="C36" s="5">
        <v>0</v>
      </c>
      <c r="D36" s="5"/>
      <c r="E36" s="5">
        <v>0</v>
      </c>
      <c r="F36" s="5"/>
      <c r="G36" s="5">
        <f t="shared" si="5"/>
        <v>1544.3871805614453</v>
      </c>
      <c r="H36" s="5"/>
      <c r="I36" s="5">
        <f t="shared" si="6"/>
        <v>752.3937546324992</v>
      </c>
      <c r="J36" s="5"/>
      <c r="K36" s="5">
        <f t="shared" si="7"/>
        <v>772.1935902807227</v>
      </c>
      <c r="L36" s="5"/>
      <c r="M36" s="5">
        <f t="shared" si="8"/>
        <v>30115.550020948183</v>
      </c>
      <c r="N36" s="5"/>
      <c r="O36" s="5">
        <f t="shared" si="9"/>
        <v>1544.3871805614453</v>
      </c>
    </row>
    <row r="37" spans="1:15" ht="12.75" hidden="1">
      <c r="A37" s="7">
        <v>37468</v>
      </c>
      <c r="C37" s="5">
        <v>0</v>
      </c>
      <c r="D37" s="5"/>
      <c r="E37" s="5">
        <v>0</v>
      </c>
      <c r="F37" s="5"/>
      <c r="G37" s="5">
        <f t="shared" si="5"/>
        <v>1505.7775010474093</v>
      </c>
      <c r="H37" s="5"/>
      <c r="I37" s="5">
        <f t="shared" si="6"/>
        <v>733.5839107666866</v>
      </c>
      <c r="J37" s="5"/>
      <c r="K37" s="5">
        <f t="shared" si="7"/>
        <v>752.8887505237046</v>
      </c>
      <c r="L37" s="5"/>
      <c r="M37" s="5">
        <f t="shared" si="8"/>
        <v>29362.661270424476</v>
      </c>
      <c r="N37" s="5"/>
      <c r="O37" s="5">
        <f t="shared" si="9"/>
        <v>1505.7775010474093</v>
      </c>
    </row>
    <row r="38" spans="1:15" ht="12.75" hidden="1">
      <c r="A38" s="7">
        <v>37499</v>
      </c>
      <c r="C38" s="5">
        <v>0</v>
      </c>
      <c r="D38" s="5"/>
      <c r="E38" s="5">
        <v>0</v>
      </c>
      <c r="F38" s="5"/>
      <c r="G38" s="5">
        <f t="shared" si="5"/>
        <v>1468.133063521224</v>
      </c>
      <c r="H38" s="5"/>
      <c r="I38" s="5">
        <f t="shared" si="6"/>
        <v>715.2443129975193</v>
      </c>
      <c r="J38" s="5"/>
      <c r="K38" s="5">
        <f t="shared" si="7"/>
        <v>734.066531760612</v>
      </c>
      <c r="L38" s="5"/>
      <c r="M38" s="5">
        <f t="shared" si="8"/>
        <v>28628.59473866386</v>
      </c>
      <c r="N38" s="5"/>
      <c r="O38" s="5">
        <f t="shared" si="9"/>
        <v>1468.133063521224</v>
      </c>
    </row>
    <row r="39" spans="1:15" ht="12.75" hidden="1">
      <c r="A39" s="7">
        <v>37529</v>
      </c>
      <c r="C39" s="5">
        <v>0</v>
      </c>
      <c r="D39" s="5"/>
      <c r="E39" s="5">
        <v>0</v>
      </c>
      <c r="F39" s="5"/>
      <c r="G39" s="5">
        <f t="shared" si="5"/>
        <v>1431.4297369331932</v>
      </c>
      <c r="H39" s="5"/>
      <c r="I39" s="5">
        <f t="shared" si="6"/>
        <v>697.3632051725813</v>
      </c>
      <c r="J39" s="5"/>
      <c r="K39" s="5">
        <f t="shared" si="7"/>
        <v>715.7148684665966</v>
      </c>
      <c r="L39" s="5"/>
      <c r="M39" s="5">
        <f t="shared" si="8"/>
        <v>27912.879870197263</v>
      </c>
      <c r="N39" s="5"/>
      <c r="O39" s="5">
        <f t="shared" si="9"/>
        <v>1431.4297369331932</v>
      </c>
    </row>
    <row r="40" spans="1:15" ht="12.75" hidden="1">
      <c r="A40" s="7">
        <v>37560</v>
      </c>
      <c r="C40" s="5">
        <v>0</v>
      </c>
      <c r="D40" s="5"/>
      <c r="E40" s="5">
        <v>0</v>
      </c>
      <c r="F40" s="5"/>
      <c r="G40" s="5">
        <f t="shared" si="5"/>
        <v>1395.6439935098633</v>
      </c>
      <c r="H40" s="5"/>
      <c r="I40" s="5">
        <f t="shared" si="6"/>
        <v>679.9291250432667</v>
      </c>
      <c r="J40" s="5"/>
      <c r="K40" s="5">
        <f t="shared" si="7"/>
        <v>697.8219967549317</v>
      </c>
      <c r="L40" s="5"/>
      <c r="M40" s="5">
        <f t="shared" si="8"/>
        <v>27215.05787344233</v>
      </c>
      <c r="N40" s="5"/>
      <c r="O40" s="5">
        <f t="shared" si="9"/>
        <v>1395.6439935098633</v>
      </c>
    </row>
    <row r="41" spans="1:15" ht="12.75" hidden="1">
      <c r="A41" s="7">
        <v>37590</v>
      </c>
      <c r="C41" s="5">
        <v>0</v>
      </c>
      <c r="D41" s="5"/>
      <c r="E41" s="5">
        <v>0</v>
      </c>
      <c r="F41" s="5"/>
      <c r="G41" s="5">
        <f t="shared" si="5"/>
        <v>1360.7528936721164</v>
      </c>
      <c r="H41" s="5"/>
      <c r="I41" s="5">
        <f t="shared" si="6"/>
        <v>662.9308969171848</v>
      </c>
      <c r="J41" s="5"/>
      <c r="K41" s="5">
        <f t="shared" si="7"/>
        <v>680.3764468360582</v>
      </c>
      <c r="L41" s="5"/>
      <c r="M41" s="5">
        <f t="shared" si="8"/>
        <v>26534.68142660627</v>
      </c>
      <c r="N41" s="5"/>
      <c r="O41" s="5">
        <f t="shared" si="9"/>
        <v>1360.7528936721164</v>
      </c>
    </row>
    <row r="42" spans="1:15" ht="12.75" hidden="1">
      <c r="A42" s="7">
        <v>37621</v>
      </c>
      <c r="C42" s="5">
        <v>0</v>
      </c>
      <c r="D42" s="5"/>
      <c r="E42" s="5">
        <v>0</v>
      </c>
      <c r="F42" s="5"/>
      <c r="G42" s="5">
        <f t="shared" si="5"/>
        <v>1326.7340713303136</v>
      </c>
      <c r="H42" s="5"/>
      <c r="I42" s="5">
        <f t="shared" si="6"/>
        <v>646.3576244942553</v>
      </c>
      <c r="J42" s="5"/>
      <c r="K42" s="5">
        <f t="shared" si="7"/>
        <v>663.3670356651568</v>
      </c>
      <c r="L42" s="5"/>
      <c r="M42" s="5">
        <f t="shared" si="8"/>
        <v>25871.314390941112</v>
      </c>
      <c r="N42" s="5"/>
      <c r="O42" s="5">
        <f t="shared" si="9"/>
        <v>1326.7340713303136</v>
      </c>
    </row>
    <row r="43" spans="1:15" ht="12.75" hidden="1">
      <c r="A43" s="7">
        <v>37652</v>
      </c>
      <c r="C43" s="5">
        <v>0</v>
      </c>
      <c r="D43" s="5"/>
      <c r="E43" s="5">
        <v>0</v>
      </c>
      <c r="F43" s="5"/>
      <c r="G43" s="5">
        <f t="shared" si="5"/>
        <v>1293.5657195470558</v>
      </c>
      <c r="H43" s="5"/>
      <c r="I43" s="5">
        <f t="shared" si="6"/>
        <v>630.198683881899</v>
      </c>
      <c r="J43" s="5"/>
      <c r="K43" s="5">
        <f t="shared" si="7"/>
        <v>646.7828597735279</v>
      </c>
      <c r="L43" s="5"/>
      <c r="M43" s="5">
        <f t="shared" si="8"/>
        <v>25224.531531167584</v>
      </c>
      <c r="N43" s="5"/>
      <c r="O43" s="5">
        <f t="shared" si="9"/>
        <v>1293.5657195470558</v>
      </c>
    </row>
    <row r="44" spans="1:15" ht="12.75" hidden="1">
      <c r="A44" s="7">
        <v>37680</v>
      </c>
      <c r="C44" s="5">
        <v>0</v>
      </c>
      <c r="D44" s="5"/>
      <c r="E44" s="5">
        <v>0</v>
      </c>
      <c r="F44" s="5"/>
      <c r="G44" s="5">
        <f t="shared" si="5"/>
        <v>1261.2265765583793</v>
      </c>
      <c r="H44" s="5"/>
      <c r="I44" s="5">
        <f t="shared" si="6"/>
        <v>614.4437167848514</v>
      </c>
      <c r="J44" s="5"/>
      <c r="K44" s="5">
        <f t="shared" si="7"/>
        <v>630.6132882791896</v>
      </c>
      <c r="L44" s="5"/>
      <c r="M44" s="5">
        <f t="shared" si="8"/>
        <v>24593.918242888394</v>
      </c>
      <c r="N44" s="5"/>
      <c r="O44" s="5">
        <f t="shared" si="9"/>
        <v>1261.2265765583793</v>
      </c>
    </row>
    <row r="45" spans="1:15" ht="12.75" hidden="1">
      <c r="A45" s="7">
        <v>37711</v>
      </c>
      <c r="C45" s="5">
        <v>0</v>
      </c>
      <c r="D45" s="5"/>
      <c r="E45" s="5">
        <v>0</v>
      </c>
      <c r="F45" s="5"/>
      <c r="G45" s="5">
        <f t="shared" si="5"/>
        <v>1229.6959121444197</v>
      </c>
      <c r="H45" s="5"/>
      <c r="I45" s="5">
        <f t="shared" si="6"/>
        <v>599.0826238652301</v>
      </c>
      <c r="J45" s="5"/>
      <c r="K45" s="5">
        <f t="shared" si="7"/>
        <v>614.8479560722099</v>
      </c>
      <c r="L45" s="5"/>
      <c r="M45" s="5">
        <f t="shared" si="8"/>
        <v>23979.070286816186</v>
      </c>
      <c r="N45" s="5"/>
      <c r="O45" s="5">
        <f t="shared" si="9"/>
        <v>1229.6959121444197</v>
      </c>
    </row>
    <row r="46" spans="1:15" ht="12.75" hidden="1">
      <c r="A46" s="7">
        <v>37741</v>
      </c>
      <c r="C46" s="5">
        <v>0</v>
      </c>
      <c r="D46" s="5"/>
      <c r="E46" s="5">
        <v>0</v>
      </c>
      <c r="F46" s="5"/>
      <c r="G46" s="5">
        <f t="shared" si="5"/>
        <v>1198.9535143408093</v>
      </c>
      <c r="H46" s="5"/>
      <c r="I46" s="5">
        <f t="shared" si="6"/>
        <v>584.1055582685995</v>
      </c>
      <c r="J46" s="5"/>
      <c r="K46" s="5">
        <f t="shared" si="7"/>
        <v>599.4767571704047</v>
      </c>
      <c r="L46" s="5"/>
      <c r="M46" s="5">
        <f t="shared" si="8"/>
        <v>23379.59352964578</v>
      </c>
      <c r="N46" s="5"/>
      <c r="O46" s="5">
        <f t="shared" si="9"/>
        <v>1198.9535143408093</v>
      </c>
    </row>
    <row r="47" spans="1:15" ht="12.75" hidden="1">
      <c r="A47" s="7">
        <v>37772</v>
      </c>
      <c r="C47" s="5">
        <v>0</v>
      </c>
      <c r="D47" s="5"/>
      <c r="E47" s="5">
        <v>0</v>
      </c>
      <c r="F47" s="5"/>
      <c r="G47" s="5">
        <f t="shared" si="5"/>
        <v>1168.979676482289</v>
      </c>
      <c r="H47" s="5"/>
      <c r="I47" s="5">
        <f t="shared" si="6"/>
        <v>569.5029193118844</v>
      </c>
      <c r="J47" s="5"/>
      <c r="K47" s="5">
        <f t="shared" si="7"/>
        <v>584.4898382411445</v>
      </c>
      <c r="L47" s="5"/>
      <c r="M47" s="5">
        <f t="shared" si="8"/>
        <v>22795.103691404634</v>
      </c>
      <c r="N47" s="5"/>
      <c r="O47" s="5">
        <f t="shared" si="9"/>
        <v>1168.979676482289</v>
      </c>
    </row>
    <row r="48" spans="1:15" ht="12.75" hidden="1">
      <c r="A48" s="7">
        <v>37802</v>
      </c>
      <c r="C48" s="5">
        <v>0</v>
      </c>
      <c r="D48" s="5"/>
      <c r="E48" s="5">
        <v>0</v>
      </c>
      <c r="F48" s="5"/>
      <c r="G48" s="5">
        <f t="shared" si="5"/>
        <v>1139.7551845702317</v>
      </c>
      <c r="H48" s="5"/>
      <c r="I48" s="5">
        <f t="shared" si="6"/>
        <v>555.2653463290872</v>
      </c>
      <c r="J48" s="5"/>
      <c r="K48" s="5">
        <f t="shared" si="7"/>
        <v>569.8775922851158</v>
      </c>
      <c r="L48" s="5"/>
      <c r="M48" s="5">
        <f t="shared" si="8"/>
        <v>22225.226099119518</v>
      </c>
      <c r="N48" s="5"/>
      <c r="O48" s="5">
        <f t="shared" si="9"/>
        <v>1139.7551845702317</v>
      </c>
    </row>
    <row r="49" spans="1:15" ht="12.75" hidden="1">
      <c r="A49" s="7">
        <v>37833</v>
      </c>
      <c r="C49" s="5">
        <v>0</v>
      </c>
      <c r="D49" s="5"/>
      <c r="E49" s="5">
        <v>0</v>
      </c>
      <c r="F49" s="5"/>
      <c r="G49" s="5">
        <f t="shared" si="5"/>
        <v>1111.261304955976</v>
      </c>
      <c r="H49" s="5"/>
      <c r="I49" s="5">
        <f t="shared" si="6"/>
        <v>541.3837126708601</v>
      </c>
      <c r="J49" s="5"/>
      <c r="K49" s="5">
        <f t="shared" si="7"/>
        <v>555.630652477988</v>
      </c>
      <c r="L49" s="5"/>
      <c r="M49" s="5">
        <f t="shared" si="8"/>
        <v>21669.595446641528</v>
      </c>
      <c r="N49" s="5"/>
      <c r="O49" s="5">
        <f t="shared" si="9"/>
        <v>1111.261304955976</v>
      </c>
    </row>
    <row r="50" spans="1:15" ht="12.75" hidden="1">
      <c r="A50" s="7">
        <v>37864</v>
      </c>
      <c r="C50" s="5">
        <v>0</v>
      </c>
      <c r="D50" s="5"/>
      <c r="E50" s="5">
        <v>0</v>
      </c>
      <c r="F50" s="5"/>
      <c r="G50" s="5">
        <f t="shared" si="5"/>
        <v>1083.4797723320764</v>
      </c>
      <c r="H50" s="5"/>
      <c r="I50" s="5">
        <f t="shared" si="6"/>
        <v>527.8491198540885</v>
      </c>
      <c r="J50" s="5"/>
      <c r="K50" s="5">
        <f t="shared" si="7"/>
        <v>541.7398861660382</v>
      </c>
      <c r="L50" s="5"/>
      <c r="M50" s="5">
        <f t="shared" si="8"/>
        <v>21127.855560475487</v>
      </c>
      <c r="N50" s="5"/>
      <c r="O50" s="5">
        <f t="shared" si="9"/>
        <v>1083.4797723320764</v>
      </c>
    </row>
    <row r="51" spans="1:15" ht="12.75" hidden="1">
      <c r="A51" s="7">
        <v>37894</v>
      </c>
      <c r="C51" s="5">
        <v>0</v>
      </c>
      <c r="D51" s="5"/>
      <c r="E51" s="5">
        <v>0</v>
      </c>
      <c r="F51" s="5"/>
      <c r="G51" s="5">
        <f t="shared" si="5"/>
        <v>1056.3927780237743</v>
      </c>
      <c r="H51" s="5"/>
      <c r="I51" s="5">
        <f t="shared" si="6"/>
        <v>514.6528918577361</v>
      </c>
      <c r="J51" s="5"/>
      <c r="K51" s="5">
        <f t="shared" si="7"/>
        <v>528.1963890118872</v>
      </c>
      <c r="L51" s="5"/>
      <c r="M51" s="5">
        <f t="shared" si="8"/>
        <v>20599.659171463598</v>
      </c>
      <c r="N51" s="5"/>
      <c r="O51" s="5">
        <f t="shared" si="9"/>
        <v>1056.3927780237743</v>
      </c>
    </row>
    <row r="52" spans="1:15" ht="12.75" hidden="1">
      <c r="A52" s="7">
        <v>37925</v>
      </c>
      <c r="C52" s="5">
        <v>0</v>
      </c>
      <c r="D52" s="5"/>
      <c r="E52" s="5">
        <v>0</v>
      </c>
      <c r="F52" s="5"/>
      <c r="G52" s="5">
        <f t="shared" si="5"/>
        <v>1029.98295857318</v>
      </c>
      <c r="H52" s="5"/>
      <c r="I52" s="5">
        <f t="shared" si="6"/>
        <v>501.7865695612928</v>
      </c>
      <c r="J52" s="5"/>
      <c r="K52" s="5">
        <f t="shared" si="7"/>
        <v>514.99147928659</v>
      </c>
      <c r="L52" s="5"/>
      <c r="M52" s="5">
        <f t="shared" si="8"/>
        <v>20084.66769217701</v>
      </c>
      <c r="N52" s="5"/>
      <c r="O52" s="5">
        <f t="shared" si="9"/>
        <v>1029.98295857318</v>
      </c>
    </row>
    <row r="53" spans="1:15" ht="12.75" hidden="1">
      <c r="A53" s="7">
        <v>37955</v>
      </c>
      <c r="C53" s="5">
        <v>0</v>
      </c>
      <c r="D53" s="5"/>
      <c r="E53" s="5">
        <v>0</v>
      </c>
      <c r="F53" s="5"/>
      <c r="G53" s="5">
        <f t="shared" si="5"/>
        <v>1004.2333846088504</v>
      </c>
      <c r="H53" s="5"/>
      <c r="I53" s="5">
        <f t="shared" si="6"/>
        <v>489.24190532226044</v>
      </c>
      <c r="J53" s="5"/>
      <c r="K53" s="5">
        <f t="shared" si="7"/>
        <v>502.1166923044252</v>
      </c>
      <c r="L53" s="5"/>
      <c r="M53" s="5">
        <f t="shared" si="8"/>
        <v>19582.550999872583</v>
      </c>
      <c r="N53" s="5"/>
      <c r="O53" s="5">
        <f t="shared" si="9"/>
        <v>1004.2333846088504</v>
      </c>
    </row>
    <row r="54" spans="1:15" ht="12.75" hidden="1">
      <c r="A54" s="7">
        <v>37986</v>
      </c>
      <c r="C54" s="5">
        <v>0</v>
      </c>
      <c r="D54" s="5"/>
      <c r="E54" s="5">
        <v>0</v>
      </c>
      <c r="F54" s="5"/>
      <c r="G54" s="5">
        <f t="shared" si="5"/>
        <v>979.1275499936291</v>
      </c>
      <c r="H54" s="5"/>
      <c r="I54" s="5">
        <f t="shared" si="6"/>
        <v>477.01085768920393</v>
      </c>
      <c r="J54" s="5"/>
      <c r="K54" s="5">
        <f t="shared" si="7"/>
        <v>489.5637749968146</v>
      </c>
      <c r="L54" s="5"/>
      <c r="M54" s="5">
        <f t="shared" si="8"/>
        <v>19092.987224875767</v>
      </c>
      <c r="N54" s="5"/>
      <c r="O54" s="5">
        <f t="shared" si="9"/>
        <v>979.1275499936291</v>
      </c>
    </row>
    <row r="55" spans="1:15" ht="12.75" hidden="1">
      <c r="A55" s="7">
        <v>38017</v>
      </c>
      <c r="C55" s="5">
        <v>0</v>
      </c>
      <c r="D55" s="5"/>
      <c r="E55" s="5">
        <v>0</v>
      </c>
      <c r="F55" s="5"/>
      <c r="G55" s="5">
        <f t="shared" si="5"/>
        <v>954.6493612437885</v>
      </c>
      <c r="H55" s="5"/>
      <c r="I55" s="5">
        <f t="shared" si="6"/>
        <v>465.0855862469739</v>
      </c>
      <c r="J55" s="5"/>
      <c r="K55" s="5">
        <f t="shared" si="7"/>
        <v>477.32468062189423</v>
      </c>
      <c r="L55" s="5"/>
      <c r="M55" s="5">
        <f t="shared" si="8"/>
        <v>18615.662544253875</v>
      </c>
      <c r="N55" s="5"/>
      <c r="O55" s="5">
        <f t="shared" si="9"/>
        <v>954.6493612437885</v>
      </c>
    </row>
    <row r="56" spans="1:15" ht="12.75" hidden="1">
      <c r="A56" s="7">
        <v>38046</v>
      </c>
      <c r="C56" s="5">
        <v>0</v>
      </c>
      <c r="D56" s="5"/>
      <c r="E56" s="5">
        <v>0</v>
      </c>
      <c r="F56" s="5"/>
      <c r="G56" s="5">
        <f t="shared" si="5"/>
        <v>930.7831272126938</v>
      </c>
      <c r="H56" s="5"/>
      <c r="I56" s="5">
        <f t="shared" si="6"/>
        <v>453.45844659079955</v>
      </c>
      <c r="J56" s="5"/>
      <c r="K56" s="5">
        <f t="shared" si="7"/>
        <v>465.3915636063469</v>
      </c>
      <c r="L56" s="5"/>
      <c r="M56" s="5">
        <f t="shared" si="8"/>
        <v>18150.27098064753</v>
      </c>
      <c r="N56" s="5"/>
      <c r="O56" s="5">
        <f t="shared" si="9"/>
        <v>930.7831272126938</v>
      </c>
    </row>
    <row r="57" spans="1:15" ht="12.75" hidden="1">
      <c r="A57" s="7">
        <v>38077</v>
      </c>
      <c r="C57" s="5">
        <v>0</v>
      </c>
      <c r="D57" s="5"/>
      <c r="E57" s="5">
        <v>0</v>
      </c>
      <c r="F57" s="5"/>
      <c r="G57" s="5">
        <f t="shared" si="5"/>
        <v>907.5135490323764</v>
      </c>
      <c r="H57" s="5"/>
      <c r="I57" s="5">
        <f t="shared" si="6"/>
        <v>442.12198542602954</v>
      </c>
      <c r="J57" s="5"/>
      <c r="K57" s="5">
        <f t="shared" si="7"/>
        <v>453.7567745161882</v>
      </c>
      <c r="L57" s="5"/>
      <c r="M57" s="5">
        <f t="shared" si="8"/>
        <v>17696.514206131338</v>
      </c>
      <c r="N57" s="5"/>
      <c r="O57" s="5">
        <f t="shared" si="9"/>
        <v>907.5135490323764</v>
      </c>
    </row>
    <row r="58" spans="1:15" ht="12.75" hidden="1">
      <c r="A58" s="7">
        <v>38107</v>
      </c>
      <c r="C58" s="5">
        <v>0</v>
      </c>
      <c r="D58" s="5"/>
      <c r="E58" s="5">
        <v>0</v>
      </c>
      <c r="F58" s="5"/>
      <c r="G58" s="5">
        <f t="shared" si="5"/>
        <v>884.825710306567</v>
      </c>
      <c r="H58" s="5"/>
      <c r="I58" s="5">
        <f t="shared" si="6"/>
        <v>431.06893579037876</v>
      </c>
      <c r="J58" s="5"/>
      <c r="K58" s="5">
        <f t="shared" si="7"/>
        <v>442.4128551532835</v>
      </c>
      <c r="L58" s="5"/>
      <c r="M58" s="5">
        <f t="shared" si="8"/>
        <v>17254.101350978057</v>
      </c>
      <c r="N58" s="5"/>
      <c r="O58" s="5">
        <f t="shared" si="9"/>
        <v>884.825710306567</v>
      </c>
    </row>
    <row r="59" spans="1:15" ht="12.75" hidden="1">
      <c r="A59" s="7">
        <v>38138</v>
      </c>
      <c r="C59" s="5">
        <v>0</v>
      </c>
      <c r="D59" s="5"/>
      <c r="E59" s="5">
        <v>0</v>
      </c>
      <c r="F59" s="5"/>
      <c r="G59" s="5">
        <f t="shared" si="5"/>
        <v>862.7050675489029</v>
      </c>
      <c r="H59" s="5"/>
      <c r="I59" s="5">
        <f t="shared" si="6"/>
        <v>420.2922123956194</v>
      </c>
      <c r="J59" s="5"/>
      <c r="K59" s="5">
        <f t="shared" si="7"/>
        <v>431.35253377445144</v>
      </c>
      <c r="L59" s="5"/>
      <c r="M59" s="5">
        <f t="shared" si="8"/>
        <v>16822.748817203603</v>
      </c>
      <c r="N59" s="5"/>
      <c r="O59" s="5">
        <f t="shared" si="9"/>
        <v>862.7050675489029</v>
      </c>
    </row>
    <row r="60" spans="1:15" ht="12.75" hidden="1">
      <c r="A60" s="7">
        <v>38168</v>
      </c>
      <c r="C60" s="5">
        <v>0</v>
      </c>
      <c r="D60" s="5"/>
      <c r="E60" s="5">
        <v>0</v>
      </c>
      <c r="F60" s="5"/>
      <c r="G60" s="5">
        <f t="shared" si="5"/>
        <v>841.1374408601802</v>
      </c>
      <c r="H60" s="5"/>
      <c r="I60" s="5">
        <f t="shared" si="6"/>
        <v>409.7849070857287</v>
      </c>
      <c r="J60" s="5"/>
      <c r="K60" s="5">
        <f t="shared" si="7"/>
        <v>420.5687204300901</v>
      </c>
      <c r="L60" s="5"/>
      <c r="M60" s="5">
        <f t="shared" si="8"/>
        <v>16402.18009677351</v>
      </c>
      <c r="N60" s="5"/>
      <c r="O60" s="5">
        <f t="shared" si="9"/>
        <v>841.1374408601802</v>
      </c>
    </row>
    <row r="61" spans="1:15" ht="12.75" hidden="1">
      <c r="A61" s="7">
        <v>38199</v>
      </c>
      <c r="C61" s="5">
        <v>0</v>
      </c>
      <c r="D61" s="5"/>
      <c r="E61" s="5">
        <v>0</v>
      </c>
      <c r="F61" s="5"/>
      <c r="G61" s="5">
        <f t="shared" si="5"/>
        <v>820.1090048386756</v>
      </c>
      <c r="H61" s="5"/>
      <c r="I61" s="5">
        <f t="shared" si="6"/>
        <v>399.5402844085855</v>
      </c>
      <c r="J61" s="5"/>
      <c r="K61" s="5">
        <f t="shared" si="7"/>
        <v>410.0545024193378</v>
      </c>
      <c r="L61" s="5"/>
      <c r="M61" s="5">
        <f t="shared" si="8"/>
        <v>15992.125594354173</v>
      </c>
      <c r="N61" s="5"/>
      <c r="O61" s="5">
        <f t="shared" si="9"/>
        <v>820.1090048386756</v>
      </c>
    </row>
    <row r="62" spans="1:15" ht="12.75" hidden="1">
      <c r="A62" s="7">
        <v>38230</v>
      </c>
      <c r="C62" s="5">
        <v>0</v>
      </c>
      <c r="D62" s="5"/>
      <c r="E62" s="5">
        <v>0</v>
      </c>
      <c r="F62" s="5"/>
      <c r="G62" s="5">
        <f t="shared" si="5"/>
        <v>799.6062797177087</v>
      </c>
      <c r="H62" s="5"/>
      <c r="I62" s="5">
        <f t="shared" si="6"/>
        <v>389.55177729837095</v>
      </c>
      <c r="J62" s="5"/>
      <c r="K62" s="5">
        <f t="shared" si="7"/>
        <v>399.80313985885437</v>
      </c>
      <c r="L62" s="5"/>
      <c r="M62" s="5">
        <f t="shared" si="8"/>
        <v>15592.322454495317</v>
      </c>
      <c r="N62" s="5"/>
      <c r="O62" s="5">
        <f t="shared" si="9"/>
        <v>799.6062797177087</v>
      </c>
    </row>
    <row r="63" spans="1:15" ht="12.75" hidden="1">
      <c r="A63" s="7">
        <v>38260</v>
      </c>
      <c r="C63" s="5">
        <v>0</v>
      </c>
      <c r="D63" s="5"/>
      <c r="E63" s="5">
        <v>0</v>
      </c>
      <c r="F63" s="5"/>
      <c r="G63" s="5">
        <f t="shared" si="5"/>
        <v>779.6161227247659</v>
      </c>
      <c r="H63" s="5"/>
      <c r="I63" s="5">
        <f t="shared" si="6"/>
        <v>379.8129828659115</v>
      </c>
      <c r="J63" s="5"/>
      <c r="K63" s="5">
        <f t="shared" si="7"/>
        <v>389.80806136238294</v>
      </c>
      <c r="L63" s="5"/>
      <c r="M63" s="5">
        <f t="shared" si="8"/>
        <v>15202.514393132933</v>
      </c>
      <c r="N63" s="5"/>
      <c r="O63" s="5">
        <f t="shared" si="9"/>
        <v>779.6161227247659</v>
      </c>
    </row>
    <row r="64" spans="1:15" ht="12.75" hidden="1">
      <c r="A64" s="7">
        <v>38291</v>
      </c>
      <c r="C64" s="5">
        <v>0</v>
      </c>
      <c r="D64" s="5"/>
      <c r="E64" s="5">
        <v>0</v>
      </c>
      <c r="F64" s="5"/>
      <c r="G64" s="5">
        <f t="shared" si="5"/>
        <v>760.1257196566467</v>
      </c>
      <c r="H64" s="5"/>
      <c r="I64" s="5">
        <f t="shared" si="6"/>
        <v>370.3176582942637</v>
      </c>
      <c r="J64" s="5"/>
      <c r="K64" s="5">
        <f t="shared" si="7"/>
        <v>380.0628598283233</v>
      </c>
      <c r="L64" s="5"/>
      <c r="M64" s="5">
        <f t="shared" si="8"/>
        <v>14822.451533304611</v>
      </c>
      <c r="N64" s="5"/>
      <c r="O64" s="5">
        <f t="shared" si="9"/>
        <v>760.1257196566467</v>
      </c>
    </row>
    <row r="65" spans="1:15" ht="12.75" hidden="1">
      <c r="A65" s="7">
        <v>38321</v>
      </c>
      <c r="C65" s="5">
        <v>0</v>
      </c>
      <c r="D65" s="5"/>
      <c r="E65" s="5">
        <v>0</v>
      </c>
      <c r="F65" s="5"/>
      <c r="G65" s="5">
        <f t="shared" si="5"/>
        <v>741.1225766652306</v>
      </c>
      <c r="H65" s="5"/>
      <c r="I65" s="5">
        <f t="shared" si="6"/>
        <v>361.0597168369072</v>
      </c>
      <c r="J65" s="5"/>
      <c r="K65" s="5">
        <f t="shared" si="7"/>
        <v>370.5612883326153</v>
      </c>
      <c r="L65" s="5"/>
      <c r="M65" s="5">
        <f t="shared" si="8"/>
        <v>14451.890244971997</v>
      </c>
      <c r="N65" s="5"/>
      <c r="O65" s="5">
        <f t="shared" si="9"/>
        <v>741.1225766652306</v>
      </c>
    </row>
    <row r="66" spans="1:15" ht="12.75" hidden="1">
      <c r="A66" s="7">
        <v>38352</v>
      </c>
      <c r="C66" s="5">
        <v>0</v>
      </c>
      <c r="D66" s="5"/>
      <c r="E66" s="5">
        <v>0</v>
      </c>
      <c r="F66" s="5"/>
      <c r="G66" s="5">
        <f t="shared" si="5"/>
        <v>722.5945122485999</v>
      </c>
      <c r="H66" s="5"/>
      <c r="I66" s="5">
        <f t="shared" si="6"/>
        <v>352.03322391598465</v>
      </c>
      <c r="J66" s="5"/>
      <c r="K66" s="5">
        <f t="shared" si="7"/>
        <v>361.29725612429996</v>
      </c>
      <c r="L66" s="5"/>
      <c r="M66" s="5">
        <f t="shared" si="8"/>
        <v>14090.592988847699</v>
      </c>
      <c r="N66" s="5"/>
      <c r="O66" s="5">
        <f t="shared" si="9"/>
        <v>722.5945122485999</v>
      </c>
    </row>
    <row r="67" spans="1:15" ht="12.75" hidden="1">
      <c r="A67" s="7">
        <v>38383</v>
      </c>
      <c r="C67" s="5">
        <v>0</v>
      </c>
      <c r="D67" s="5"/>
      <c r="E67" s="5">
        <v>0</v>
      </c>
      <c r="F67" s="5"/>
      <c r="G67" s="5">
        <f t="shared" si="5"/>
        <v>704.529649442385</v>
      </c>
      <c r="H67" s="5"/>
      <c r="I67" s="5">
        <f t="shared" si="6"/>
        <v>343.23239331808503</v>
      </c>
      <c r="J67" s="5"/>
      <c r="K67" s="5">
        <f t="shared" si="7"/>
        <v>352.2648247211925</v>
      </c>
      <c r="L67" s="5"/>
      <c r="M67" s="5">
        <f t="shared" si="8"/>
        <v>13738.328164126506</v>
      </c>
      <c r="N67" s="5"/>
      <c r="O67" s="5">
        <f t="shared" si="9"/>
        <v>704.529649442385</v>
      </c>
    </row>
    <row r="68" spans="1:15" ht="12.75" hidden="1">
      <c r="A68" s="7">
        <v>38411</v>
      </c>
      <c r="C68" s="5">
        <v>0</v>
      </c>
      <c r="D68" s="5"/>
      <c r="E68" s="5">
        <v>0</v>
      </c>
      <c r="F68" s="5"/>
      <c r="G68" s="5">
        <f t="shared" si="5"/>
        <v>686.9164082063253</v>
      </c>
      <c r="H68" s="5"/>
      <c r="I68" s="5">
        <f t="shared" si="6"/>
        <v>334.6515834851328</v>
      </c>
      <c r="J68" s="5"/>
      <c r="K68" s="5">
        <f t="shared" si="7"/>
        <v>343.45820410316264</v>
      </c>
      <c r="L68" s="5"/>
      <c r="M68" s="5">
        <f t="shared" si="8"/>
        <v>13394.869960023343</v>
      </c>
      <c r="N68" s="5"/>
      <c r="O68" s="5">
        <f t="shared" si="9"/>
        <v>686.9164082063253</v>
      </c>
    </row>
    <row r="69" spans="1:15" ht="12.75" hidden="1">
      <c r="A69" s="7">
        <v>38442</v>
      </c>
      <c r="C69" s="5">
        <v>0</v>
      </c>
      <c r="D69" s="5"/>
      <c r="E69" s="5">
        <v>0</v>
      </c>
      <c r="F69" s="5"/>
      <c r="G69" s="5">
        <f t="shared" si="5"/>
        <v>669.7434980011672</v>
      </c>
      <c r="H69" s="5"/>
      <c r="I69" s="5">
        <f t="shared" si="6"/>
        <v>326.2852938980045</v>
      </c>
      <c r="J69" s="5"/>
      <c r="K69" s="5">
        <f t="shared" si="7"/>
        <v>334.8717490005836</v>
      </c>
      <c r="L69" s="5"/>
      <c r="M69" s="5">
        <f t="shared" si="8"/>
        <v>13059.99821102276</v>
      </c>
      <c r="N69" s="5"/>
      <c r="O69" s="5">
        <f t="shared" si="9"/>
        <v>669.7434980011672</v>
      </c>
    </row>
    <row r="70" spans="1:15" ht="12.75" hidden="1">
      <c r="A70" s="7">
        <v>38472</v>
      </c>
      <c r="C70" s="5">
        <v>0</v>
      </c>
      <c r="D70" s="5"/>
      <c r="E70" s="5">
        <v>0</v>
      </c>
      <c r="F70" s="5"/>
      <c r="G70" s="5">
        <f t="shared" si="5"/>
        <v>652.999910551138</v>
      </c>
      <c r="H70" s="5"/>
      <c r="I70" s="5">
        <f t="shared" si="6"/>
        <v>318.1281615505544</v>
      </c>
      <c r="J70" s="5"/>
      <c r="K70" s="5">
        <f t="shared" si="7"/>
        <v>326.499955275569</v>
      </c>
      <c r="L70" s="5"/>
      <c r="M70" s="5">
        <f t="shared" si="8"/>
        <v>12733.49825574719</v>
      </c>
      <c r="N70" s="5"/>
      <c r="O70" s="5">
        <f t="shared" si="9"/>
        <v>652.999910551138</v>
      </c>
    </row>
    <row r="71" spans="1:15" ht="12.75" hidden="1">
      <c r="A71" s="7">
        <v>38503</v>
      </c>
      <c r="C71" s="5">
        <v>0</v>
      </c>
      <c r="D71" s="5"/>
      <c r="E71" s="5">
        <v>0</v>
      </c>
      <c r="F71" s="5"/>
      <c r="G71" s="5">
        <f t="shared" si="5"/>
        <v>636.6749127873595</v>
      </c>
      <c r="H71" s="5"/>
      <c r="I71" s="5">
        <f t="shared" si="6"/>
        <v>310.1749575117905</v>
      </c>
      <c r="J71" s="5"/>
      <c r="K71" s="5">
        <f t="shared" si="7"/>
        <v>318.33745639367976</v>
      </c>
      <c r="L71" s="5"/>
      <c r="M71" s="5">
        <f t="shared" si="8"/>
        <v>12415.16079935351</v>
      </c>
      <c r="N71" s="5"/>
      <c r="O71" s="5">
        <f t="shared" si="9"/>
        <v>636.6749127873595</v>
      </c>
    </row>
    <row r="72" spans="1:15" ht="12.75" hidden="1">
      <c r="A72" s="7">
        <v>38533</v>
      </c>
      <c r="C72" s="5">
        <v>0</v>
      </c>
      <c r="D72" s="5"/>
      <c r="E72" s="5">
        <v>0</v>
      </c>
      <c r="F72" s="5"/>
      <c r="G72" s="5">
        <f t="shared" si="5"/>
        <v>620.7580399676756</v>
      </c>
      <c r="H72" s="5"/>
      <c r="I72" s="5">
        <f t="shared" si="6"/>
        <v>302.4205835739958</v>
      </c>
      <c r="J72" s="5"/>
      <c r="K72" s="5">
        <f t="shared" si="7"/>
        <v>310.3790199838378</v>
      </c>
      <c r="L72" s="5"/>
      <c r="M72" s="5">
        <f t="shared" si="8"/>
        <v>12104.781779369674</v>
      </c>
      <c r="N72" s="5"/>
      <c r="O72" s="5">
        <f t="shared" si="9"/>
        <v>620.7580399676756</v>
      </c>
    </row>
    <row r="73" spans="1:15" ht="12.75" hidden="1">
      <c r="A73" s="7">
        <v>38564</v>
      </c>
      <c r="C73" s="5">
        <v>0</v>
      </c>
      <c r="D73" s="5"/>
      <c r="E73" s="5">
        <v>0</v>
      </c>
      <c r="F73" s="5"/>
      <c r="G73" s="5">
        <f t="shared" si="5"/>
        <v>605.2390889684838</v>
      </c>
      <c r="H73" s="5"/>
      <c r="I73" s="5">
        <f t="shared" si="6"/>
        <v>294.860068984646</v>
      </c>
      <c r="J73" s="5"/>
      <c r="K73" s="5">
        <f t="shared" si="7"/>
        <v>302.6195444842419</v>
      </c>
      <c r="L73" s="5"/>
      <c r="M73" s="5">
        <f t="shared" si="8"/>
        <v>11802.162234885433</v>
      </c>
      <c r="N73" s="5"/>
      <c r="O73" s="5">
        <f t="shared" si="9"/>
        <v>605.2390889684838</v>
      </c>
    </row>
    <row r="74" spans="1:15" ht="12.75" hidden="1">
      <c r="A74" s="7">
        <v>38595</v>
      </c>
      <c r="C74" s="5">
        <v>0</v>
      </c>
      <c r="D74" s="5"/>
      <c r="E74" s="5">
        <v>0</v>
      </c>
      <c r="F74" s="5"/>
      <c r="G74" s="5">
        <f t="shared" si="5"/>
        <v>590.1081117442717</v>
      </c>
      <c r="H74" s="5"/>
      <c r="I74" s="5">
        <f t="shared" si="6"/>
        <v>287.4885672600298</v>
      </c>
      <c r="J74" s="5"/>
      <c r="K74" s="5">
        <f t="shared" si="7"/>
        <v>295.05405587213585</v>
      </c>
      <c r="L74" s="5"/>
      <c r="M74" s="5">
        <f t="shared" si="8"/>
        <v>11507.108179013296</v>
      </c>
      <c r="N74" s="5"/>
      <c r="O74" s="5">
        <f t="shared" si="9"/>
        <v>590.1081117442717</v>
      </c>
    </row>
    <row r="75" spans="1:15" ht="12.75" hidden="1">
      <c r="A75" s="7">
        <v>38625</v>
      </c>
      <c r="C75" s="5">
        <v>0</v>
      </c>
      <c r="D75" s="5"/>
      <c r="E75" s="5">
        <v>0</v>
      </c>
      <c r="F75" s="5"/>
      <c r="G75" s="5">
        <f t="shared" si="5"/>
        <v>575.3554089506648</v>
      </c>
      <c r="H75" s="5"/>
      <c r="I75" s="5">
        <f t="shared" si="6"/>
        <v>280.30135307852896</v>
      </c>
      <c r="J75" s="5"/>
      <c r="K75" s="5">
        <f t="shared" si="7"/>
        <v>287.6777044753324</v>
      </c>
      <c r="L75" s="5"/>
      <c r="M75" s="5">
        <f t="shared" si="8"/>
        <v>11219.430474537963</v>
      </c>
      <c r="N75" s="5"/>
      <c r="O75" s="5">
        <f t="shared" si="9"/>
        <v>575.3554089506648</v>
      </c>
    </row>
    <row r="76" spans="1:15" ht="12.75" hidden="1">
      <c r="A76" s="7">
        <v>38656</v>
      </c>
      <c r="C76" s="5">
        <v>0</v>
      </c>
      <c r="D76" s="5"/>
      <c r="E76" s="5">
        <v>0</v>
      </c>
      <c r="F76" s="5"/>
      <c r="G76" s="5">
        <f t="shared" si="5"/>
        <v>560.9715237268982</v>
      </c>
      <c r="H76" s="5"/>
      <c r="I76" s="5">
        <f t="shared" si="6"/>
        <v>273.2938192515658</v>
      </c>
      <c r="J76" s="5"/>
      <c r="K76" s="5">
        <f t="shared" si="7"/>
        <v>280.4857618634491</v>
      </c>
      <c r="L76" s="5"/>
      <c r="M76" s="5">
        <f t="shared" si="8"/>
        <v>10938.944712674514</v>
      </c>
      <c r="N76" s="5"/>
      <c r="O76" s="5">
        <f t="shared" si="9"/>
        <v>560.9715237268982</v>
      </c>
    </row>
    <row r="77" spans="1:15" ht="12.75" hidden="1">
      <c r="A77" s="7">
        <v>38686</v>
      </c>
      <c r="C77" s="5">
        <v>0</v>
      </c>
      <c r="D77" s="5"/>
      <c r="E77" s="5">
        <v>0</v>
      </c>
      <c r="F77" s="5"/>
      <c r="G77" s="5">
        <f t="shared" si="5"/>
        <v>546.9472356337258</v>
      </c>
      <c r="H77" s="5"/>
      <c r="I77" s="5">
        <f t="shared" si="6"/>
        <v>266.46147377027665</v>
      </c>
      <c r="J77" s="5"/>
      <c r="K77" s="5">
        <f t="shared" si="7"/>
        <v>273.4736178168629</v>
      </c>
      <c r="L77" s="5"/>
      <c r="M77" s="5">
        <f t="shared" si="8"/>
        <v>10665.47109485765</v>
      </c>
      <c r="N77" s="5"/>
      <c r="O77" s="5">
        <f t="shared" si="9"/>
        <v>546.9472356337258</v>
      </c>
    </row>
    <row r="78" spans="1:15" ht="12.75" hidden="1">
      <c r="A78" s="7">
        <v>38717</v>
      </c>
      <c r="C78" s="5">
        <v>0</v>
      </c>
      <c r="D78" s="5"/>
      <c r="E78" s="5">
        <v>0</v>
      </c>
      <c r="F78" s="5"/>
      <c r="G78" s="5">
        <f t="shared" si="5"/>
        <v>533.2735547428825</v>
      </c>
      <c r="H78" s="5"/>
      <c r="I78" s="5">
        <f t="shared" si="6"/>
        <v>259.79993692601965</v>
      </c>
      <c r="J78" s="5"/>
      <c r="K78" s="5">
        <f t="shared" si="7"/>
        <v>266.63677737144127</v>
      </c>
      <c r="L78" s="5"/>
      <c r="M78" s="5">
        <f t="shared" si="8"/>
        <v>10398.83431748621</v>
      </c>
      <c r="N78" s="5"/>
      <c r="O78" s="5">
        <f t="shared" si="9"/>
        <v>533.2735547428825</v>
      </c>
    </row>
    <row r="79" spans="1:15" ht="12.75" hidden="1">
      <c r="A79" s="7">
        <v>38748</v>
      </c>
      <c r="C79" s="5">
        <v>0</v>
      </c>
      <c r="D79" s="5"/>
      <c r="E79" s="5">
        <v>0</v>
      </c>
      <c r="F79" s="5"/>
      <c r="G79" s="5">
        <f t="shared" si="5"/>
        <v>519.9417158743105</v>
      </c>
      <c r="H79" s="5"/>
      <c r="I79" s="5">
        <f t="shared" si="6"/>
        <v>253.30493850286922</v>
      </c>
      <c r="J79" s="5"/>
      <c r="K79" s="5">
        <f t="shared" si="7"/>
        <v>259.97085793715524</v>
      </c>
      <c r="L79" s="5"/>
      <c r="M79" s="5">
        <f t="shared" si="8"/>
        <v>10138.863459549053</v>
      </c>
      <c r="N79" s="5"/>
      <c r="O79" s="5">
        <f t="shared" si="9"/>
        <v>519.9417158743105</v>
      </c>
    </row>
    <row r="80" spans="1:15" ht="12.75" hidden="1">
      <c r="A80" s="7">
        <v>38776</v>
      </c>
      <c r="C80" s="5">
        <v>0</v>
      </c>
      <c r="D80" s="5"/>
      <c r="E80" s="5">
        <v>0</v>
      </c>
      <c r="F80" s="5"/>
      <c r="G80" s="5">
        <f t="shared" si="5"/>
        <v>506.94317297745266</v>
      </c>
      <c r="H80" s="5"/>
      <c r="I80" s="5">
        <f t="shared" si="6"/>
        <v>246.97231504029742</v>
      </c>
      <c r="J80" s="5"/>
      <c r="K80" s="5">
        <f t="shared" si="7"/>
        <v>253.47158648872633</v>
      </c>
      <c r="L80" s="5"/>
      <c r="M80" s="5">
        <f t="shared" si="8"/>
        <v>9885.391873060325</v>
      </c>
      <c r="N80" s="5"/>
      <c r="O80" s="5">
        <f t="shared" si="9"/>
        <v>506.94317297745266</v>
      </c>
    </row>
    <row r="81" spans="1:15" ht="12.75" hidden="1">
      <c r="A81" s="7">
        <v>38807</v>
      </c>
      <c r="C81" s="5">
        <v>0</v>
      </c>
      <c r="D81" s="5"/>
      <c r="E81" s="5">
        <v>0</v>
      </c>
      <c r="F81" s="5"/>
      <c r="G81" s="5">
        <f t="shared" si="5"/>
        <v>494.2695936530163</v>
      </c>
      <c r="H81" s="5"/>
      <c r="I81" s="5">
        <f t="shared" si="6"/>
        <v>240.79800716428994</v>
      </c>
      <c r="J81" s="5"/>
      <c r="K81" s="5">
        <f t="shared" si="7"/>
        <v>247.13479682650814</v>
      </c>
      <c r="L81" s="5"/>
      <c r="M81" s="5">
        <f t="shared" si="8"/>
        <v>9638.257076233816</v>
      </c>
      <c r="N81" s="5"/>
      <c r="O81" s="5">
        <f t="shared" si="9"/>
        <v>494.2695936530163</v>
      </c>
    </row>
    <row r="82" spans="1:15" ht="12.75" hidden="1">
      <c r="A82" s="7">
        <v>38837</v>
      </c>
      <c r="C82" s="5">
        <v>0</v>
      </c>
      <c r="D82" s="5"/>
      <c r="E82" s="5">
        <v>0</v>
      </c>
      <c r="F82" s="5"/>
      <c r="G82" s="5">
        <f t="shared" si="5"/>
        <v>481.91285381169087</v>
      </c>
      <c r="H82" s="5"/>
      <c r="I82" s="5">
        <f t="shared" si="6"/>
        <v>234.77805698518273</v>
      </c>
      <c r="J82" s="5"/>
      <c r="K82" s="5">
        <f t="shared" si="7"/>
        <v>240.95642690584543</v>
      </c>
      <c r="L82" s="5"/>
      <c r="M82" s="5">
        <f t="shared" si="8"/>
        <v>9397.30064932797</v>
      </c>
      <c r="N82" s="5"/>
      <c r="O82" s="5">
        <f t="shared" si="9"/>
        <v>481.91285381169087</v>
      </c>
    </row>
    <row r="83" spans="1:15" ht="12.75" hidden="1">
      <c r="A83" s="7">
        <v>38868</v>
      </c>
      <c r="C83" s="5">
        <v>0</v>
      </c>
      <c r="D83" s="5"/>
      <c r="E83" s="5">
        <v>0</v>
      </c>
      <c r="F83" s="5"/>
      <c r="G83" s="5">
        <f t="shared" si="5"/>
        <v>469.86503246639853</v>
      </c>
      <c r="H83" s="5"/>
      <c r="I83" s="5">
        <f t="shared" si="6"/>
        <v>228.9086055605531</v>
      </c>
      <c r="J83" s="5"/>
      <c r="K83" s="5">
        <f t="shared" si="7"/>
        <v>234.93251623319927</v>
      </c>
      <c r="L83" s="5"/>
      <c r="M83" s="5">
        <f t="shared" si="8"/>
        <v>9162.368133094771</v>
      </c>
      <c r="N83" s="5"/>
      <c r="O83" s="5">
        <f t="shared" si="9"/>
        <v>469.86503246639853</v>
      </c>
    </row>
    <row r="84" spans="1:15" ht="12.75" hidden="1">
      <c r="A84" s="7">
        <v>38898</v>
      </c>
      <c r="C84" s="5">
        <v>0</v>
      </c>
      <c r="D84" s="5"/>
      <c r="E84" s="5">
        <v>0</v>
      </c>
      <c r="F84" s="5"/>
      <c r="G84" s="5">
        <f t="shared" si="5"/>
        <v>458.1184066547386</v>
      </c>
      <c r="H84" s="5"/>
      <c r="I84" s="5">
        <f t="shared" si="6"/>
        <v>223.1858904215393</v>
      </c>
      <c r="J84" s="5"/>
      <c r="K84" s="5">
        <f t="shared" si="7"/>
        <v>229.0592033273693</v>
      </c>
      <c r="L84" s="5"/>
      <c r="M84" s="5">
        <f t="shared" si="8"/>
        <v>8933.308929767401</v>
      </c>
      <c r="N84" s="5"/>
      <c r="O84" s="5">
        <f t="shared" si="9"/>
        <v>458.1184066547386</v>
      </c>
    </row>
    <row r="85" spans="1:15" ht="12.75" hidden="1">
      <c r="A85" s="7">
        <v>38929</v>
      </c>
      <c r="C85" s="5">
        <v>0</v>
      </c>
      <c r="D85" s="5"/>
      <c r="E85" s="5">
        <v>0</v>
      </c>
      <c r="F85" s="5"/>
      <c r="G85" s="5">
        <f t="shared" si="5"/>
        <v>446.6654464883701</v>
      </c>
      <c r="H85" s="5"/>
      <c r="I85" s="5">
        <f t="shared" si="6"/>
        <v>217.6062431610008</v>
      </c>
      <c r="J85" s="5"/>
      <c r="K85" s="5">
        <f t="shared" si="7"/>
        <v>223.33272324418505</v>
      </c>
      <c r="L85" s="5"/>
      <c r="M85" s="5">
        <f t="shared" si="8"/>
        <v>8709.976206523215</v>
      </c>
      <c r="N85" s="5"/>
      <c r="O85" s="5">
        <f t="shared" si="9"/>
        <v>446.6654464883701</v>
      </c>
    </row>
    <row r="86" spans="1:15" ht="12.75" hidden="1">
      <c r="A86" s="7">
        <v>38960</v>
      </c>
      <c r="C86" s="5">
        <v>0</v>
      </c>
      <c r="D86" s="5"/>
      <c r="E86" s="5">
        <v>0</v>
      </c>
      <c r="F86" s="5"/>
      <c r="G86" s="5">
        <f t="shared" si="5"/>
        <v>435.49881032616076</v>
      </c>
      <c r="H86" s="5"/>
      <c r="I86" s="5">
        <f t="shared" si="6"/>
        <v>212.16608708197572</v>
      </c>
      <c r="J86" s="5"/>
      <c r="K86" s="5">
        <f t="shared" si="7"/>
        <v>217.74940516308038</v>
      </c>
      <c r="L86" s="5"/>
      <c r="M86" s="5">
        <f t="shared" si="8"/>
        <v>8492.226801360135</v>
      </c>
      <c r="N86" s="5"/>
      <c r="O86" s="5">
        <f t="shared" si="9"/>
        <v>435.49881032616076</v>
      </c>
    </row>
    <row r="87" spans="1:15" ht="12.75" hidden="1">
      <c r="A87" s="7">
        <v>38990</v>
      </c>
      <c r="C87" s="5">
        <v>0</v>
      </c>
      <c r="D87" s="5"/>
      <c r="E87" s="5">
        <v>0</v>
      </c>
      <c r="F87" s="5"/>
      <c r="G87" s="5">
        <f t="shared" si="5"/>
        <v>424.61134006800677</v>
      </c>
      <c r="H87" s="5"/>
      <c r="I87" s="5">
        <f t="shared" si="6"/>
        <v>206.8619349049264</v>
      </c>
      <c r="J87" s="5"/>
      <c r="K87" s="5">
        <f t="shared" si="7"/>
        <v>212.30567003400338</v>
      </c>
      <c r="L87" s="5"/>
      <c r="M87" s="5">
        <f t="shared" si="8"/>
        <v>8279.921131326133</v>
      </c>
      <c r="N87" s="5"/>
      <c r="O87" s="5">
        <f t="shared" si="9"/>
        <v>424.61134006800677</v>
      </c>
    </row>
    <row r="88" spans="1:15" ht="12.75" hidden="1">
      <c r="A88" s="7">
        <v>39021</v>
      </c>
      <c r="C88" s="5">
        <v>0</v>
      </c>
      <c r="D88" s="5"/>
      <c r="E88" s="5">
        <v>0</v>
      </c>
      <c r="F88" s="5"/>
      <c r="G88" s="5">
        <f t="shared" si="5"/>
        <v>413.99605656630666</v>
      </c>
      <c r="H88" s="5"/>
      <c r="I88" s="5">
        <f t="shared" si="6"/>
        <v>201.69038653230328</v>
      </c>
      <c r="J88" s="5"/>
      <c r="K88" s="5">
        <f t="shared" si="7"/>
        <v>206.99802828315333</v>
      </c>
      <c r="L88" s="5"/>
      <c r="M88" s="5">
        <f t="shared" si="8"/>
        <v>8072.923103042979</v>
      </c>
      <c r="N88" s="5"/>
      <c r="O88" s="5">
        <f t="shared" si="9"/>
        <v>413.99605656630666</v>
      </c>
    </row>
    <row r="89" spans="1:15" ht="12.75" hidden="1">
      <c r="A89" s="7">
        <v>39051</v>
      </c>
      <c r="C89" s="5">
        <v>0</v>
      </c>
      <c r="D89" s="5"/>
      <c r="E89" s="5">
        <v>0</v>
      </c>
      <c r="F89" s="5"/>
      <c r="G89" s="5">
        <f t="shared" si="5"/>
        <v>403.646155152149</v>
      </c>
      <c r="H89" s="5"/>
      <c r="I89" s="5">
        <f t="shared" si="6"/>
        <v>196.64812686899566</v>
      </c>
      <c r="J89" s="5"/>
      <c r="K89" s="5">
        <f t="shared" si="7"/>
        <v>201.8230775760745</v>
      </c>
      <c r="L89" s="5"/>
      <c r="M89" s="5">
        <f t="shared" si="8"/>
        <v>7871.100025466904</v>
      </c>
      <c r="N89" s="5"/>
      <c r="O89" s="5">
        <f t="shared" si="9"/>
        <v>403.646155152149</v>
      </c>
    </row>
    <row r="90" spans="1:15" ht="12.75" hidden="1">
      <c r="A90" s="7">
        <v>39082</v>
      </c>
      <c r="C90" s="5">
        <v>0</v>
      </c>
      <c r="D90" s="5"/>
      <c r="E90" s="5">
        <v>0</v>
      </c>
      <c r="F90" s="5"/>
      <c r="G90" s="5">
        <f t="shared" si="5"/>
        <v>393.5550012733452</v>
      </c>
      <c r="H90" s="5"/>
      <c r="I90" s="5">
        <f t="shared" si="6"/>
        <v>191.73192369727073</v>
      </c>
      <c r="J90" s="5"/>
      <c r="K90" s="5">
        <f t="shared" si="7"/>
        <v>196.7775006366726</v>
      </c>
      <c r="L90" s="5"/>
      <c r="M90" s="5">
        <f t="shared" si="8"/>
        <v>7674.3225248302315</v>
      </c>
      <c r="N90" s="5"/>
      <c r="O90" s="5">
        <f t="shared" si="9"/>
        <v>393.5550012733452</v>
      </c>
    </row>
    <row r="91" spans="1:15" ht="12.75" hidden="1">
      <c r="A91" s="7">
        <v>39113</v>
      </c>
      <c r="C91" s="5">
        <v>0</v>
      </c>
      <c r="D91" s="5"/>
      <c r="E91" s="5">
        <v>0</v>
      </c>
      <c r="F91" s="5"/>
      <c r="G91" s="5">
        <f aca="true" t="shared" si="10" ref="G91:G154">MAX(+$C$6*M90,50)</f>
        <v>383.7161262415116</v>
      </c>
      <c r="H91" s="5"/>
      <c r="I91" s="5">
        <f aca="true" t="shared" si="11" ref="I91:I154">+G91-K90</f>
        <v>186.93862560483896</v>
      </c>
      <c r="J91" s="5"/>
      <c r="K91" s="5">
        <f aca="true" t="shared" si="12" ref="K91:K154">+$C$5*M90</f>
        <v>191.8580631207558</v>
      </c>
      <c r="L91" s="5"/>
      <c r="M91" s="5">
        <f aca="true" t="shared" si="13" ref="M91:M154">+M90+K91-G91</f>
        <v>7482.464461709476</v>
      </c>
      <c r="N91" s="5"/>
      <c r="O91" s="5">
        <f aca="true" t="shared" si="14" ref="O91:O154">-(C91+E91)+G91</f>
        <v>383.7161262415116</v>
      </c>
    </row>
    <row r="92" spans="1:15" ht="12.75" hidden="1">
      <c r="A92" s="7">
        <v>39141</v>
      </c>
      <c r="C92" s="5">
        <v>0</v>
      </c>
      <c r="D92" s="5"/>
      <c r="E92" s="5">
        <v>0</v>
      </c>
      <c r="F92" s="5"/>
      <c r="G92" s="5">
        <f t="shared" si="10"/>
        <v>374.12322308547385</v>
      </c>
      <c r="H92" s="5"/>
      <c r="I92" s="5">
        <f t="shared" si="11"/>
        <v>182.26515996471807</v>
      </c>
      <c r="J92" s="5"/>
      <c r="K92" s="5">
        <f t="shared" si="12"/>
        <v>187.06161154273693</v>
      </c>
      <c r="L92" s="5"/>
      <c r="M92" s="5">
        <f t="shared" si="13"/>
        <v>7295.402850166739</v>
      </c>
      <c r="N92" s="5"/>
      <c r="O92" s="5">
        <f t="shared" si="14"/>
        <v>374.12322308547385</v>
      </c>
    </row>
    <row r="93" spans="1:15" ht="12.75" hidden="1">
      <c r="A93" s="7">
        <v>39172</v>
      </c>
      <c r="C93" s="5">
        <v>0</v>
      </c>
      <c r="D93" s="5"/>
      <c r="E93" s="5">
        <v>0</v>
      </c>
      <c r="F93" s="5"/>
      <c r="G93" s="5">
        <f t="shared" si="10"/>
        <v>364.77014250833696</v>
      </c>
      <c r="H93" s="5"/>
      <c r="I93" s="5">
        <f t="shared" si="11"/>
        <v>177.70853096560003</v>
      </c>
      <c r="J93" s="5"/>
      <c r="K93" s="5">
        <f t="shared" si="12"/>
        <v>182.38507125416848</v>
      </c>
      <c r="L93" s="5"/>
      <c r="M93" s="5">
        <f t="shared" si="13"/>
        <v>7113.017778912571</v>
      </c>
      <c r="N93" s="5"/>
      <c r="O93" s="5">
        <f t="shared" si="14"/>
        <v>364.77014250833696</v>
      </c>
    </row>
    <row r="94" spans="1:15" ht="12.75" hidden="1">
      <c r="A94" s="7">
        <v>39202</v>
      </c>
      <c r="C94" s="5">
        <v>0</v>
      </c>
      <c r="D94" s="5"/>
      <c r="E94" s="5">
        <v>0</v>
      </c>
      <c r="F94" s="5"/>
      <c r="G94" s="5">
        <f t="shared" si="10"/>
        <v>355.6508889456286</v>
      </c>
      <c r="H94" s="5"/>
      <c r="I94" s="5">
        <f t="shared" si="11"/>
        <v>173.26581769146011</v>
      </c>
      <c r="J94" s="5"/>
      <c r="K94" s="5">
        <f t="shared" si="12"/>
        <v>177.8254444728143</v>
      </c>
      <c r="L94" s="5"/>
      <c r="M94" s="5">
        <f t="shared" si="13"/>
        <v>6935.192334439756</v>
      </c>
      <c r="N94" s="5"/>
      <c r="O94" s="5">
        <f t="shared" si="14"/>
        <v>355.6508889456286</v>
      </c>
    </row>
    <row r="95" spans="1:15" ht="12.75" hidden="1">
      <c r="A95" s="7">
        <v>39233</v>
      </c>
      <c r="C95" s="5">
        <v>0</v>
      </c>
      <c r="D95" s="5"/>
      <c r="E95" s="5">
        <v>0</v>
      </c>
      <c r="F95" s="5"/>
      <c r="G95" s="5">
        <f t="shared" si="10"/>
        <v>346.75961672198787</v>
      </c>
      <c r="H95" s="5"/>
      <c r="I95" s="5">
        <f t="shared" si="11"/>
        <v>168.93417224917357</v>
      </c>
      <c r="J95" s="5"/>
      <c r="K95" s="5">
        <f t="shared" si="12"/>
        <v>173.37980836099393</v>
      </c>
      <c r="L95" s="5"/>
      <c r="M95" s="5">
        <f t="shared" si="13"/>
        <v>6761.812526078762</v>
      </c>
      <c r="N95" s="5"/>
      <c r="O95" s="5">
        <f t="shared" si="14"/>
        <v>346.75961672198787</v>
      </c>
    </row>
    <row r="96" spans="1:15" ht="12.75" hidden="1">
      <c r="A96" s="7">
        <v>39263</v>
      </c>
      <c r="C96" s="5">
        <v>0</v>
      </c>
      <c r="D96" s="5"/>
      <c r="E96" s="5">
        <v>0</v>
      </c>
      <c r="F96" s="5"/>
      <c r="G96" s="5">
        <f t="shared" si="10"/>
        <v>338.0906263039381</v>
      </c>
      <c r="H96" s="5"/>
      <c r="I96" s="5">
        <f t="shared" si="11"/>
        <v>164.71081794294417</v>
      </c>
      <c r="J96" s="5"/>
      <c r="K96" s="5">
        <f t="shared" si="12"/>
        <v>169.04531315196905</v>
      </c>
      <c r="L96" s="5"/>
      <c r="M96" s="5">
        <f t="shared" si="13"/>
        <v>6592.767212926793</v>
      </c>
      <c r="N96" s="5"/>
      <c r="O96" s="5">
        <f t="shared" si="14"/>
        <v>338.0906263039381</v>
      </c>
    </row>
    <row r="97" spans="1:15" ht="12.75" hidden="1">
      <c r="A97" s="7">
        <v>39294</v>
      </c>
      <c r="C97" s="5">
        <v>0</v>
      </c>
      <c r="D97" s="5"/>
      <c r="E97" s="5">
        <v>0</v>
      </c>
      <c r="F97" s="5"/>
      <c r="G97" s="5">
        <f t="shared" si="10"/>
        <v>329.63836064633966</v>
      </c>
      <c r="H97" s="5"/>
      <c r="I97" s="5">
        <f t="shared" si="11"/>
        <v>160.5930474943706</v>
      </c>
      <c r="J97" s="5"/>
      <c r="K97" s="5">
        <f t="shared" si="12"/>
        <v>164.81918032316983</v>
      </c>
      <c r="L97" s="5"/>
      <c r="M97" s="5">
        <f t="shared" si="13"/>
        <v>6427.948032603624</v>
      </c>
      <c r="N97" s="5"/>
      <c r="O97" s="5">
        <f t="shared" si="14"/>
        <v>329.63836064633966</v>
      </c>
    </row>
    <row r="98" spans="1:15" ht="12.75" hidden="1">
      <c r="A98" s="7">
        <v>39325</v>
      </c>
      <c r="C98" s="5">
        <v>0</v>
      </c>
      <c r="D98" s="5"/>
      <c r="E98" s="5">
        <v>0</v>
      </c>
      <c r="F98" s="5"/>
      <c r="G98" s="5">
        <f t="shared" si="10"/>
        <v>321.3974016301812</v>
      </c>
      <c r="H98" s="5"/>
      <c r="I98" s="5">
        <f t="shared" si="11"/>
        <v>156.57822130701138</v>
      </c>
      <c r="J98" s="5"/>
      <c r="K98" s="5">
        <f t="shared" si="12"/>
        <v>160.6987008150906</v>
      </c>
      <c r="L98" s="5"/>
      <c r="M98" s="5">
        <f t="shared" si="13"/>
        <v>6267.249331788534</v>
      </c>
      <c r="N98" s="5"/>
      <c r="O98" s="5">
        <f t="shared" si="14"/>
        <v>321.3974016301812</v>
      </c>
    </row>
    <row r="99" spans="1:15" ht="12.75" hidden="1">
      <c r="A99" s="7">
        <v>39355</v>
      </c>
      <c r="C99" s="5">
        <v>0</v>
      </c>
      <c r="D99" s="5"/>
      <c r="E99" s="5">
        <v>0</v>
      </c>
      <c r="F99" s="5"/>
      <c r="G99" s="5">
        <f t="shared" si="10"/>
        <v>313.36246658942673</v>
      </c>
      <c r="H99" s="5"/>
      <c r="I99" s="5">
        <f t="shared" si="11"/>
        <v>152.66376577433613</v>
      </c>
      <c r="J99" s="5"/>
      <c r="K99" s="5">
        <f t="shared" si="12"/>
        <v>156.68123329471337</v>
      </c>
      <c r="L99" s="5"/>
      <c r="M99" s="5">
        <f t="shared" si="13"/>
        <v>6110.56809849382</v>
      </c>
      <c r="N99" s="5"/>
      <c r="O99" s="5">
        <f t="shared" si="14"/>
        <v>313.36246658942673</v>
      </c>
    </row>
    <row r="100" spans="1:15" ht="12.75" hidden="1">
      <c r="A100" s="7">
        <v>39386</v>
      </c>
      <c r="C100" s="5">
        <v>0</v>
      </c>
      <c r="D100" s="5"/>
      <c r="E100" s="5">
        <v>0</v>
      </c>
      <c r="F100" s="5"/>
      <c r="G100" s="5">
        <f t="shared" si="10"/>
        <v>305.528404924691</v>
      </c>
      <c r="H100" s="5"/>
      <c r="I100" s="5">
        <f t="shared" si="11"/>
        <v>148.84717162997765</v>
      </c>
      <c r="J100" s="5"/>
      <c r="K100" s="5">
        <f t="shared" si="12"/>
        <v>152.7642024623455</v>
      </c>
      <c r="L100" s="5"/>
      <c r="M100" s="5">
        <f t="shared" si="13"/>
        <v>5957.803896031474</v>
      </c>
      <c r="N100" s="5"/>
      <c r="O100" s="5">
        <f t="shared" si="14"/>
        <v>305.528404924691</v>
      </c>
    </row>
    <row r="101" spans="1:15" ht="12.75" hidden="1">
      <c r="A101" s="7">
        <v>39416</v>
      </c>
      <c r="C101" s="5">
        <v>0</v>
      </c>
      <c r="D101" s="5"/>
      <c r="E101" s="5">
        <v>0</v>
      </c>
      <c r="F101" s="5"/>
      <c r="G101" s="5">
        <f t="shared" si="10"/>
        <v>297.8901948015737</v>
      </c>
      <c r="H101" s="5"/>
      <c r="I101" s="5">
        <f t="shared" si="11"/>
        <v>145.12599233922822</v>
      </c>
      <c r="J101" s="5"/>
      <c r="K101" s="5">
        <f t="shared" si="12"/>
        <v>148.94509740078686</v>
      </c>
      <c r="L101" s="5"/>
      <c r="M101" s="5">
        <f t="shared" si="13"/>
        <v>5808.8587986306875</v>
      </c>
      <c r="N101" s="5"/>
      <c r="O101" s="5">
        <f t="shared" si="14"/>
        <v>297.8901948015737</v>
      </c>
    </row>
    <row r="102" spans="1:15" ht="12.75" hidden="1">
      <c r="A102" s="7">
        <v>39447</v>
      </c>
      <c r="C102" s="5">
        <v>0</v>
      </c>
      <c r="D102" s="5"/>
      <c r="E102" s="5">
        <v>0</v>
      </c>
      <c r="F102" s="5"/>
      <c r="G102" s="5">
        <f t="shared" si="10"/>
        <v>290.4429399315344</v>
      </c>
      <c r="H102" s="5"/>
      <c r="I102" s="5">
        <f t="shared" si="11"/>
        <v>141.49784253074753</v>
      </c>
      <c r="J102" s="5"/>
      <c r="K102" s="5">
        <f t="shared" si="12"/>
        <v>145.2214699657672</v>
      </c>
      <c r="L102" s="5"/>
      <c r="M102" s="5">
        <f t="shared" si="13"/>
        <v>5663.6373286649205</v>
      </c>
      <c r="N102" s="5"/>
      <c r="O102" s="5">
        <f t="shared" si="14"/>
        <v>290.4429399315344</v>
      </c>
    </row>
    <row r="103" spans="1:15" ht="12.75" hidden="1">
      <c r="A103" s="7">
        <v>39478</v>
      </c>
      <c r="C103" s="5">
        <v>0</v>
      </c>
      <c r="D103" s="5"/>
      <c r="E103" s="5">
        <v>0</v>
      </c>
      <c r="F103" s="5"/>
      <c r="G103" s="5">
        <f t="shared" si="10"/>
        <v>283.18186643324606</v>
      </c>
      <c r="H103" s="5"/>
      <c r="I103" s="5">
        <f t="shared" si="11"/>
        <v>137.96039646747886</v>
      </c>
      <c r="J103" s="5"/>
      <c r="K103" s="5">
        <f t="shared" si="12"/>
        <v>141.59093321662303</v>
      </c>
      <c r="L103" s="5"/>
      <c r="M103" s="5">
        <f t="shared" si="13"/>
        <v>5522.0463954482975</v>
      </c>
      <c r="N103" s="5"/>
      <c r="O103" s="5">
        <f t="shared" si="14"/>
        <v>283.18186643324606</v>
      </c>
    </row>
    <row r="104" spans="1:15" ht="12.75" hidden="1">
      <c r="A104" s="7">
        <v>39507</v>
      </c>
      <c r="C104" s="5">
        <v>0</v>
      </c>
      <c r="D104" s="5"/>
      <c r="E104" s="5">
        <v>0</v>
      </c>
      <c r="F104" s="5"/>
      <c r="G104" s="5">
        <f t="shared" si="10"/>
        <v>276.1023197724149</v>
      </c>
      <c r="H104" s="5"/>
      <c r="I104" s="5">
        <f t="shared" si="11"/>
        <v>134.51138655579186</v>
      </c>
      <c r="J104" s="5"/>
      <c r="K104" s="5">
        <f t="shared" si="12"/>
        <v>138.05115988620744</v>
      </c>
      <c r="L104" s="5"/>
      <c r="M104" s="5">
        <f t="shared" si="13"/>
        <v>5383.99523556209</v>
      </c>
      <c r="N104" s="5"/>
      <c r="O104" s="5">
        <f t="shared" si="14"/>
        <v>276.1023197724149</v>
      </c>
    </row>
    <row r="105" spans="1:15" ht="12.75" hidden="1">
      <c r="A105" s="7">
        <v>39538</v>
      </c>
      <c r="C105" s="5">
        <v>0</v>
      </c>
      <c r="D105" s="5"/>
      <c r="E105" s="5">
        <v>0</v>
      </c>
      <c r="F105" s="5"/>
      <c r="G105" s="5">
        <f t="shared" si="10"/>
        <v>269.1997617781045</v>
      </c>
      <c r="H105" s="5"/>
      <c r="I105" s="5">
        <f t="shared" si="11"/>
        <v>131.14860189189707</v>
      </c>
      <c r="J105" s="5"/>
      <c r="K105" s="5">
        <f t="shared" si="12"/>
        <v>134.59988088905226</v>
      </c>
      <c r="L105" s="5"/>
      <c r="M105" s="5">
        <f t="shared" si="13"/>
        <v>5249.395354673038</v>
      </c>
      <c r="N105" s="5"/>
      <c r="O105" s="5">
        <f t="shared" si="14"/>
        <v>269.1997617781045</v>
      </c>
    </row>
    <row r="106" spans="1:15" ht="12.75" hidden="1">
      <c r="A106" s="7">
        <v>39568</v>
      </c>
      <c r="C106" s="5">
        <v>0</v>
      </c>
      <c r="D106" s="5"/>
      <c r="E106" s="5">
        <v>0</v>
      </c>
      <c r="F106" s="5"/>
      <c r="G106" s="5">
        <f t="shared" si="10"/>
        <v>262.4697677336519</v>
      </c>
      <c r="H106" s="5"/>
      <c r="I106" s="5">
        <f t="shared" si="11"/>
        <v>127.86988684459965</v>
      </c>
      <c r="J106" s="5"/>
      <c r="K106" s="5">
        <f t="shared" si="12"/>
        <v>131.23488386682595</v>
      </c>
      <c r="L106" s="5"/>
      <c r="M106" s="5">
        <f t="shared" si="13"/>
        <v>5118.160470806212</v>
      </c>
      <c r="N106" s="5"/>
      <c r="O106" s="5">
        <f t="shared" si="14"/>
        <v>262.4697677336519</v>
      </c>
    </row>
    <row r="107" spans="1:15" ht="12.75" hidden="1">
      <c r="A107" s="7">
        <v>39599</v>
      </c>
      <c r="C107" s="5">
        <v>0</v>
      </c>
      <c r="D107" s="5"/>
      <c r="E107" s="5">
        <v>0</v>
      </c>
      <c r="F107" s="5"/>
      <c r="G107" s="5">
        <f t="shared" si="10"/>
        <v>255.90802354031064</v>
      </c>
      <c r="H107" s="5"/>
      <c r="I107" s="5">
        <f t="shared" si="11"/>
        <v>124.67313967348468</v>
      </c>
      <c r="J107" s="5"/>
      <c r="K107" s="5">
        <f t="shared" si="12"/>
        <v>127.95401177015532</v>
      </c>
      <c r="L107" s="5"/>
      <c r="M107" s="5">
        <f t="shared" si="13"/>
        <v>4990.206459036057</v>
      </c>
      <c r="N107" s="5"/>
      <c r="O107" s="5">
        <f t="shared" si="14"/>
        <v>255.90802354031064</v>
      </c>
    </row>
    <row r="108" spans="1:15" ht="12.75" hidden="1">
      <c r="A108" s="7">
        <v>39629</v>
      </c>
      <c r="C108" s="5">
        <v>0</v>
      </c>
      <c r="D108" s="5"/>
      <c r="E108" s="5">
        <v>0</v>
      </c>
      <c r="F108" s="5"/>
      <c r="G108" s="5">
        <f t="shared" si="10"/>
        <v>249.51032295180286</v>
      </c>
      <c r="H108" s="5"/>
      <c r="I108" s="5">
        <f t="shared" si="11"/>
        <v>121.55631118164754</v>
      </c>
      <c r="J108" s="5"/>
      <c r="K108" s="5">
        <f t="shared" si="12"/>
        <v>124.75516147590143</v>
      </c>
      <c r="L108" s="5"/>
      <c r="M108" s="5">
        <f t="shared" si="13"/>
        <v>4865.451297560156</v>
      </c>
      <c r="N108" s="5"/>
      <c r="O108" s="5">
        <f t="shared" si="14"/>
        <v>249.51032295180286</v>
      </c>
    </row>
    <row r="109" spans="1:15" ht="12.75" hidden="1">
      <c r="A109" s="7">
        <v>39660</v>
      </c>
      <c r="C109" s="5">
        <v>0</v>
      </c>
      <c r="D109" s="5"/>
      <c r="E109" s="5">
        <v>0</v>
      </c>
      <c r="F109" s="5"/>
      <c r="G109" s="5">
        <f t="shared" si="10"/>
        <v>243.27256487800778</v>
      </c>
      <c r="H109" s="5"/>
      <c r="I109" s="5">
        <f t="shared" si="11"/>
        <v>118.51740340210635</v>
      </c>
      <c r="J109" s="5"/>
      <c r="K109" s="5">
        <f t="shared" si="12"/>
        <v>121.63628243900389</v>
      </c>
      <c r="L109" s="5"/>
      <c r="M109" s="5">
        <f t="shared" si="13"/>
        <v>4743.815015121151</v>
      </c>
      <c r="N109" s="5"/>
      <c r="O109" s="5">
        <f t="shared" si="14"/>
        <v>243.27256487800778</v>
      </c>
    </row>
    <row r="110" spans="1:15" ht="12.75" hidden="1">
      <c r="A110" s="7">
        <v>39691</v>
      </c>
      <c r="C110" s="5">
        <v>0</v>
      </c>
      <c r="D110" s="5"/>
      <c r="E110" s="5">
        <v>0</v>
      </c>
      <c r="F110" s="5"/>
      <c r="G110" s="5">
        <f t="shared" si="10"/>
        <v>237.19075075605758</v>
      </c>
      <c r="H110" s="5"/>
      <c r="I110" s="5">
        <f t="shared" si="11"/>
        <v>115.55446831705369</v>
      </c>
      <c r="J110" s="5"/>
      <c r="K110" s="5">
        <f t="shared" si="12"/>
        <v>118.59537537802879</v>
      </c>
      <c r="L110" s="5"/>
      <c r="M110" s="5">
        <f t="shared" si="13"/>
        <v>4625.219639743123</v>
      </c>
      <c r="N110" s="5"/>
      <c r="O110" s="5">
        <f t="shared" si="14"/>
        <v>237.19075075605758</v>
      </c>
    </row>
    <row r="111" spans="1:15" ht="12.75" hidden="1">
      <c r="A111" s="7">
        <v>39721</v>
      </c>
      <c r="C111" s="5">
        <v>0</v>
      </c>
      <c r="D111" s="5"/>
      <c r="E111" s="5">
        <v>0</v>
      </c>
      <c r="F111" s="5"/>
      <c r="G111" s="5">
        <f t="shared" si="10"/>
        <v>231.26098198715613</v>
      </c>
      <c r="H111" s="5"/>
      <c r="I111" s="5">
        <f t="shared" si="11"/>
        <v>112.66560660912734</v>
      </c>
      <c r="J111" s="5"/>
      <c r="K111" s="5">
        <f t="shared" si="12"/>
        <v>115.63049099357806</v>
      </c>
      <c r="L111" s="5"/>
      <c r="M111" s="5">
        <f t="shared" si="13"/>
        <v>4509.589148749545</v>
      </c>
      <c r="N111" s="5"/>
      <c r="O111" s="5">
        <f t="shared" si="14"/>
        <v>231.26098198715613</v>
      </c>
    </row>
    <row r="112" spans="1:15" ht="12.75" hidden="1">
      <c r="A112" s="7">
        <v>39752</v>
      </c>
      <c r="C112" s="5">
        <v>0</v>
      </c>
      <c r="D112" s="5"/>
      <c r="E112" s="5">
        <v>0</v>
      </c>
      <c r="F112" s="5"/>
      <c r="G112" s="5">
        <f t="shared" si="10"/>
        <v>225.47945743747724</v>
      </c>
      <c r="H112" s="5"/>
      <c r="I112" s="5">
        <f t="shared" si="11"/>
        <v>109.84896644389917</v>
      </c>
      <c r="J112" s="5"/>
      <c r="K112" s="5">
        <f t="shared" si="12"/>
        <v>112.73972871873862</v>
      </c>
      <c r="L112" s="5"/>
      <c r="M112" s="5">
        <f t="shared" si="13"/>
        <v>4396.849420030806</v>
      </c>
      <c r="N112" s="5"/>
      <c r="O112" s="5">
        <f t="shared" si="14"/>
        <v>225.47945743747724</v>
      </c>
    </row>
    <row r="113" spans="1:15" ht="12.75" hidden="1">
      <c r="A113" s="7">
        <v>39782</v>
      </c>
      <c r="C113" s="5">
        <v>0</v>
      </c>
      <c r="D113" s="5"/>
      <c r="E113" s="5">
        <v>0</v>
      </c>
      <c r="F113" s="5"/>
      <c r="G113" s="5">
        <f t="shared" si="10"/>
        <v>219.8424710015403</v>
      </c>
      <c r="H113" s="5"/>
      <c r="I113" s="5">
        <f t="shared" si="11"/>
        <v>107.10274228280169</v>
      </c>
      <c r="J113" s="5"/>
      <c r="K113" s="5">
        <f t="shared" si="12"/>
        <v>109.92123550077015</v>
      </c>
      <c r="L113" s="5"/>
      <c r="M113" s="5">
        <f t="shared" si="13"/>
        <v>4286.928184530036</v>
      </c>
      <c r="N113" s="5"/>
      <c r="O113" s="5">
        <f t="shared" si="14"/>
        <v>219.8424710015403</v>
      </c>
    </row>
    <row r="114" spans="1:15" ht="12.75" hidden="1">
      <c r="A114" s="7">
        <v>39813</v>
      </c>
      <c r="C114" s="5">
        <v>0</v>
      </c>
      <c r="D114" s="5"/>
      <c r="E114" s="5">
        <v>0</v>
      </c>
      <c r="F114" s="5"/>
      <c r="G114" s="5">
        <f t="shared" si="10"/>
        <v>214.3464092265018</v>
      </c>
      <c r="H114" s="5"/>
      <c r="I114" s="5">
        <f t="shared" si="11"/>
        <v>104.42517372573165</v>
      </c>
      <c r="J114" s="5"/>
      <c r="K114" s="5">
        <f t="shared" si="12"/>
        <v>107.1732046132509</v>
      </c>
      <c r="L114" s="5"/>
      <c r="M114" s="5">
        <f t="shared" si="13"/>
        <v>4179.754979916785</v>
      </c>
      <c r="N114" s="5"/>
      <c r="O114" s="5">
        <f t="shared" si="14"/>
        <v>214.3464092265018</v>
      </c>
    </row>
    <row r="115" spans="1:15" ht="12.75" hidden="1">
      <c r="A115" s="7">
        <v>39844</v>
      </c>
      <c r="C115" s="5">
        <v>0</v>
      </c>
      <c r="D115" s="5"/>
      <c r="E115" s="5">
        <v>0</v>
      </c>
      <c r="F115" s="5"/>
      <c r="G115" s="5">
        <f t="shared" si="10"/>
        <v>208.98774899583924</v>
      </c>
      <c r="H115" s="5"/>
      <c r="I115" s="5">
        <f t="shared" si="11"/>
        <v>101.81454438258834</v>
      </c>
      <c r="J115" s="5"/>
      <c r="K115" s="5">
        <f t="shared" si="12"/>
        <v>104.49387449791962</v>
      </c>
      <c r="L115" s="5"/>
      <c r="M115" s="5">
        <f t="shared" si="13"/>
        <v>4075.261105418865</v>
      </c>
      <c r="N115" s="5"/>
      <c r="O115" s="5">
        <f t="shared" si="14"/>
        <v>208.98774899583924</v>
      </c>
    </row>
    <row r="116" spans="1:15" ht="12.75" hidden="1">
      <c r="A116" s="7">
        <v>39872</v>
      </c>
      <c r="C116" s="5">
        <v>0</v>
      </c>
      <c r="D116" s="5"/>
      <c r="E116" s="5">
        <v>0</v>
      </c>
      <c r="F116" s="5"/>
      <c r="G116" s="5">
        <f t="shared" si="10"/>
        <v>203.76305527094325</v>
      </c>
      <c r="H116" s="5"/>
      <c r="I116" s="5">
        <f t="shared" si="11"/>
        <v>99.26918077302363</v>
      </c>
      <c r="J116" s="5"/>
      <c r="K116" s="5">
        <f t="shared" si="12"/>
        <v>101.88152763547163</v>
      </c>
      <c r="L116" s="5"/>
      <c r="M116" s="5">
        <f t="shared" si="13"/>
        <v>3973.379577783393</v>
      </c>
      <c r="N116" s="5"/>
      <c r="O116" s="5">
        <f t="shared" si="14"/>
        <v>203.76305527094325</v>
      </c>
    </row>
    <row r="117" spans="1:15" ht="12.75" hidden="1">
      <c r="A117" s="7">
        <v>39903</v>
      </c>
      <c r="C117" s="5">
        <v>0</v>
      </c>
      <c r="D117" s="5"/>
      <c r="E117" s="5">
        <v>0</v>
      </c>
      <c r="F117" s="5"/>
      <c r="G117" s="5">
        <f t="shared" si="10"/>
        <v>198.66897888916967</v>
      </c>
      <c r="H117" s="5"/>
      <c r="I117" s="5">
        <f t="shared" si="11"/>
        <v>96.78745125369804</v>
      </c>
      <c r="J117" s="5"/>
      <c r="K117" s="5">
        <f t="shared" si="12"/>
        <v>99.33448944458483</v>
      </c>
      <c r="L117" s="5"/>
      <c r="M117" s="5">
        <f t="shared" si="13"/>
        <v>3874.0450883388085</v>
      </c>
      <c r="N117" s="5"/>
      <c r="O117" s="5">
        <f t="shared" si="14"/>
        <v>198.66897888916967</v>
      </c>
    </row>
    <row r="118" spans="1:15" ht="12.75" hidden="1">
      <c r="A118" s="7">
        <v>39933</v>
      </c>
      <c r="C118" s="5">
        <v>0</v>
      </c>
      <c r="D118" s="5"/>
      <c r="E118" s="5">
        <v>0</v>
      </c>
      <c r="F118" s="5"/>
      <c r="G118" s="5">
        <f t="shared" si="10"/>
        <v>193.70225441694043</v>
      </c>
      <c r="H118" s="5"/>
      <c r="I118" s="5">
        <f t="shared" si="11"/>
        <v>94.3677649723556</v>
      </c>
      <c r="J118" s="5"/>
      <c r="K118" s="5">
        <f t="shared" si="12"/>
        <v>96.85112720847022</v>
      </c>
      <c r="L118" s="5"/>
      <c r="M118" s="5">
        <f t="shared" si="13"/>
        <v>3777.1939611303383</v>
      </c>
      <c r="N118" s="5"/>
      <c r="O118" s="5">
        <f t="shared" si="14"/>
        <v>193.70225441694043</v>
      </c>
    </row>
    <row r="119" spans="1:15" ht="12.75" hidden="1">
      <c r="A119" s="7">
        <v>39964</v>
      </c>
      <c r="C119" s="5">
        <v>0</v>
      </c>
      <c r="D119" s="5"/>
      <c r="E119" s="5">
        <v>0</v>
      </c>
      <c r="F119" s="5"/>
      <c r="G119" s="5">
        <f t="shared" si="10"/>
        <v>188.85969805651692</v>
      </c>
      <c r="H119" s="5"/>
      <c r="I119" s="5">
        <f t="shared" si="11"/>
        <v>92.0085708480467</v>
      </c>
      <c r="J119" s="5"/>
      <c r="K119" s="5">
        <f t="shared" si="12"/>
        <v>94.42984902825846</v>
      </c>
      <c r="L119" s="5"/>
      <c r="M119" s="5">
        <f t="shared" si="13"/>
        <v>3682.7641121020797</v>
      </c>
      <c r="N119" s="5"/>
      <c r="O119" s="5">
        <f t="shared" si="14"/>
        <v>188.85969805651692</v>
      </c>
    </row>
    <row r="120" spans="1:15" ht="12.75" hidden="1">
      <c r="A120" s="7">
        <v>39994</v>
      </c>
      <c r="C120" s="5">
        <v>0</v>
      </c>
      <c r="D120" s="5"/>
      <c r="E120" s="5">
        <v>0</v>
      </c>
      <c r="F120" s="5"/>
      <c r="G120" s="5">
        <f t="shared" si="10"/>
        <v>184.138205605104</v>
      </c>
      <c r="H120" s="5"/>
      <c r="I120" s="5">
        <f t="shared" si="11"/>
        <v>89.70835657684553</v>
      </c>
      <c r="J120" s="5"/>
      <c r="K120" s="5">
        <f t="shared" si="12"/>
        <v>92.069102802552</v>
      </c>
      <c r="L120" s="5"/>
      <c r="M120" s="5">
        <f t="shared" si="13"/>
        <v>3590.695009299528</v>
      </c>
      <c r="N120" s="5"/>
      <c r="O120" s="5">
        <f t="shared" si="14"/>
        <v>184.138205605104</v>
      </c>
    </row>
    <row r="121" spans="1:15" ht="12.75" hidden="1">
      <c r="A121" s="7">
        <v>40025</v>
      </c>
      <c r="C121" s="5">
        <v>0</v>
      </c>
      <c r="D121" s="5"/>
      <c r="E121" s="5">
        <v>0</v>
      </c>
      <c r="F121" s="5"/>
      <c r="G121" s="5">
        <f t="shared" si="10"/>
        <v>179.5347504649764</v>
      </c>
      <c r="H121" s="5"/>
      <c r="I121" s="5">
        <f t="shared" si="11"/>
        <v>87.46564766242442</v>
      </c>
      <c r="J121" s="5"/>
      <c r="K121" s="5">
        <f t="shared" si="12"/>
        <v>89.7673752324882</v>
      </c>
      <c r="L121" s="5"/>
      <c r="M121" s="5">
        <f t="shared" si="13"/>
        <v>3500.92763406704</v>
      </c>
      <c r="N121" s="5"/>
      <c r="O121" s="5">
        <f t="shared" si="14"/>
        <v>179.5347504649764</v>
      </c>
    </row>
    <row r="122" spans="1:15" ht="12.75" hidden="1">
      <c r="A122" s="7">
        <v>40056</v>
      </c>
      <c r="C122" s="5">
        <v>0</v>
      </c>
      <c r="D122" s="5"/>
      <c r="E122" s="5">
        <v>0</v>
      </c>
      <c r="F122" s="5"/>
      <c r="G122" s="5">
        <f t="shared" si="10"/>
        <v>175.046381703352</v>
      </c>
      <c r="H122" s="5"/>
      <c r="I122" s="5">
        <f t="shared" si="11"/>
        <v>85.2790064708638</v>
      </c>
      <c r="J122" s="5"/>
      <c r="K122" s="5">
        <f t="shared" si="12"/>
        <v>87.523190851676</v>
      </c>
      <c r="L122" s="5"/>
      <c r="M122" s="5">
        <f t="shared" si="13"/>
        <v>3413.404443215364</v>
      </c>
      <c r="N122" s="5"/>
      <c r="O122" s="5">
        <f t="shared" si="14"/>
        <v>175.046381703352</v>
      </c>
    </row>
    <row r="123" spans="1:15" ht="12.75" hidden="1">
      <c r="A123" s="7">
        <v>40086</v>
      </c>
      <c r="C123" s="5">
        <v>0</v>
      </c>
      <c r="D123" s="5"/>
      <c r="E123" s="5">
        <v>0</v>
      </c>
      <c r="F123" s="5"/>
      <c r="G123" s="5">
        <f t="shared" si="10"/>
        <v>170.67022216076822</v>
      </c>
      <c r="H123" s="5"/>
      <c r="I123" s="5">
        <f t="shared" si="11"/>
        <v>83.14703130909221</v>
      </c>
      <c r="J123" s="5"/>
      <c r="K123" s="5">
        <f t="shared" si="12"/>
        <v>85.33511108038411</v>
      </c>
      <c r="L123" s="5"/>
      <c r="M123" s="5">
        <f t="shared" si="13"/>
        <v>3328.06933213498</v>
      </c>
      <c r="N123" s="5"/>
      <c r="O123" s="5">
        <f t="shared" si="14"/>
        <v>170.67022216076822</v>
      </c>
    </row>
    <row r="124" spans="1:15" ht="12.75" hidden="1">
      <c r="A124" s="7">
        <v>40117</v>
      </c>
      <c r="C124" s="5">
        <v>0</v>
      </c>
      <c r="D124" s="5"/>
      <c r="E124" s="5">
        <v>0</v>
      </c>
      <c r="F124" s="5"/>
      <c r="G124" s="5">
        <f t="shared" si="10"/>
        <v>166.40346660674902</v>
      </c>
      <c r="H124" s="5"/>
      <c r="I124" s="5">
        <f t="shared" si="11"/>
        <v>81.06835552636491</v>
      </c>
      <c r="J124" s="5"/>
      <c r="K124" s="5">
        <f t="shared" si="12"/>
        <v>83.20173330337451</v>
      </c>
      <c r="L124" s="5"/>
      <c r="M124" s="5">
        <f t="shared" si="13"/>
        <v>3244.8675988316054</v>
      </c>
      <c r="N124" s="5"/>
      <c r="O124" s="5">
        <f t="shared" si="14"/>
        <v>166.40346660674902</v>
      </c>
    </row>
    <row r="125" spans="1:15" ht="12.75" hidden="1">
      <c r="A125" s="7">
        <v>40147</v>
      </c>
      <c r="C125" s="5">
        <v>0</v>
      </c>
      <c r="D125" s="5"/>
      <c r="E125" s="5">
        <v>0</v>
      </c>
      <c r="F125" s="5"/>
      <c r="G125" s="5">
        <f t="shared" si="10"/>
        <v>162.2433799415803</v>
      </c>
      <c r="H125" s="5"/>
      <c r="I125" s="5">
        <f t="shared" si="11"/>
        <v>79.04164663820578</v>
      </c>
      <c r="J125" s="5"/>
      <c r="K125" s="5">
        <f t="shared" si="12"/>
        <v>81.12168997079014</v>
      </c>
      <c r="L125" s="5"/>
      <c r="M125" s="5">
        <f t="shared" si="13"/>
        <v>3163.7459088608152</v>
      </c>
      <c r="N125" s="5"/>
      <c r="O125" s="5">
        <f t="shared" si="14"/>
        <v>162.2433799415803</v>
      </c>
    </row>
    <row r="126" spans="1:15" ht="12.75" hidden="1">
      <c r="A126" s="7">
        <v>40178</v>
      </c>
      <c r="C126" s="5">
        <v>0</v>
      </c>
      <c r="D126" s="5"/>
      <c r="E126" s="5">
        <v>0</v>
      </c>
      <c r="F126" s="5"/>
      <c r="G126" s="5">
        <f t="shared" si="10"/>
        <v>158.18729544304077</v>
      </c>
      <c r="H126" s="5"/>
      <c r="I126" s="5">
        <f t="shared" si="11"/>
        <v>77.06560547225062</v>
      </c>
      <c r="J126" s="5"/>
      <c r="K126" s="5">
        <f t="shared" si="12"/>
        <v>79.09364772152038</v>
      </c>
      <c r="L126" s="5"/>
      <c r="M126" s="5">
        <f t="shared" si="13"/>
        <v>3084.6522611392948</v>
      </c>
      <c r="N126" s="5"/>
      <c r="O126" s="5">
        <f t="shared" si="14"/>
        <v>158.18729544304077</v>
      </c>
    </row>
    <row r="127" spans="1:15" ht="12.75" hidden="1">
      <c r="A127" s="7">
        <v>40209</v>
      </c>
      <c r="C127" s="5">
        <v>0</v>
      </c>
      <c r="D127" s="5"/>
      <c r="E127" s="5">
        <v>0</v>
      </c>
      <c r="F127" s="5"/>
      <c r="G127" s="5">
        <f t="shared" si="10"/>
        <v>154.23261305696474</v>
      </c>
      <c r="H127" s="5"/>
      <c r="I127" s="5">
        <f t="shared" si="11"/>
        <v>75.13896533544435</v>
      </c>
      <c r="J127" s="5"/>
      <c r="K127" s="5">
        <f t="shared" si="12"/>
        <v>77.11630652848237</v>
      </c>
      <c r="L127" s="5"/>
      <c r="M127" s="5">
        <f t="shared" si="13"/>
        <v>3007.535954610812</v>
      </c>
      <c r="N127" s="5"/>
      <c r="O127" s="5">
        <f t="shared" si="14"/>
        <v>154.23261305696474</v>
      </c>
    </row>
    <row r="128" spans="1:15" ht="12.75" hidden="1">
      <c r="A128" s="7">
        <v>40237</v>
      </c>
      <c r="C128" s="5">
        <v>0</v>
      </c>
      <c r="D128" s="5"/>
      <c r="E128" s="5">
        <v>0</v>
      </c>
      <c r="F128" s="5"/>
      <c r="G128" s="5">
        <f t="shared" si="10"/>
        <v>150.3767977305406</v>
      </c>
      <c r="H128" s="5"/>
      <c r="I128" s="5">
        <f t="shared" si="11"/>
        <v>73.26049120205823</v>
      </c>
      <c r="J128" s="5"/>
      <c r="K128" s="5">
        <f t="shared" si="12"/>
        <v>75.1883988652703</v>
      </c>
      <c r="L128" s="5"/>
      <c r="M128" s="5">
        <f t="shared" si="13"/>
        <v>2932.3475557455417</v>
      </c>
      <c r="N128" s="5"/>
      <c r="O128" s="5">
        <f t="shared" si="14"/>
        <v>150.3767977305406</v>
      </c>
    </row>
    <row r="129" spans="1:15" ht="12.75" hidden="1">
      <c r="A129" s="7">
        <v>40268</v>
      </c>
      <c r="C129" s="5">
        <v>0</v>
      </c>
      <c r="D129" s="5"/>
      <c r="E129" s="5">
        <v>0</v>
      </c>
      <c r="F129" s="5"/>
      <c r="G129" s="5">
        <f t="shared" si="10"/>
        <v>146.6173777872771</v>
      </c>
      <c r="H129" s="5"/>
      <c r="I129" s="5">
        <f t="shared" si="11"/>
        <v>71.42897892200679</v>
      </c>
      <c r="J129" s="5"/>
      <c r="K129" s="5">
        <f t="shared" si="12"/>
        <v>73.30868889363855</v>
      </c>
      <c r="L129" s="5"/>
      <c r="M129" s="5">
        <f t="shared" si="13"/>
        <v>2859.038866851903</v>
      </c>
      <c r="N129" s="5"/>
      <c r="O129" s="5">
        <f t="shared" si="14"/>
        <v>146.6173777872771</v>
      </c>
    </row>
    <row r="130" spans="1:15" ht="12.75" hidden="1">
      <c r="A130" s="7">
        <v>40298</v>
      </c>
      <c r="C130" s="5">
        <v>0</v>
      </c>
      <c r="D130" s="5"/>
      <c r="E130" s="5">
        <v>0</v>
      </c>
      <c r="F130" s="5"/>
      <c r="G130" s="5">
        <f t="shared" si="10"/>
        <v>142.95194334259517</v>
      </c>
      <c r="H130" s="5"/>
      <c r="I130" s="5">
        <f t="shared" si="11"/>
        <v>69.64325444895663</v>
      </c>
      <c r="J130" s="5"/>
      <c r="K130" s="5">
        <f t="shared" si="12"/>
        <v>71.47597167129759</v>
      </c>
      <c r="L130" s="5"/>
      <c r="M130" s="5">
        <f t="shared" si="13"/>
        <v>2787.562895180605</v>
      </c>
      <c r="N130" s="5"/>
      <c r="O130" s="5">
        <f t="shared" si="14"/>
        <v>142.95194334259517</v>
      </c>
    </row>
    <row r="131" spans="1:15" ht="12.75" hidden="1">
      <c r="A131" s="7">
        <v>40329</v>
      </c>
      <c r="C131" s="5">
        <v>0</v>
      </c>
      <c r="D131" s="5"/>
      <c r="E131" s="5">
        <v>0</v>
      </c>
      <c r="F131" s="5"/>
      <c r="G131" s="5">
        <f t="shared" si="10"/>
        <v>139.37814475903028</v>
      </c>
      <c r="H131" s="5"/>
      <c r="I131" s="5">
        <f t="shared" si="11"/>
        <v>67.90217308773269</v>
      </c>
      <c r="J131" s="5"/>
      <c r="K131" s="5">
        <f t="shared" si="12"/>
        <v>69.68907237951514</v>
      </c>
      <c r="L131" s="5"/>
      <c r="M131" s="5">
        <f t="shared" si="13"/>
        <v>2717.87382280109</v>
      </c>
      <c r="N131" s="5"/>
      <c r="O131" s="5">
        <f t="shared" si="14"/>
        <v>139.37814475903028</v>
      </c>
    </row>
    <row r="132" spans="1:15" ht="12.75" hidden="1">
      <c r="A132" s="7">
        <v>40359</v>
      </c>
      <c r="C132" s="5">
        <v>0</v>
      </c>
      <c r="D132" s="5"/>
      <c r="E132" s="5">
        <v>0</v>
      </c>
      <c r="F132" s="5"/>
      <c r="G132" s="5">
        <f t="shared" si="10"/>
        <v>135.8936911400545</v>
      </c>
      <c r="H132" s="5"/>
      <c r="I132" s="5">
        <f t="shared" si="11"/>
        <v>66.20461876053936</v>
      </c>
      <c r="J132" s="5"/>
      <c r="K132" s="5">
        <f t="shared" si="12"/>
        <v>67.94684557002725</v>
      </c>
      <c r="L132" s="5"/>
      <c r="M132" s="5">
        <f t="shared" si="13"/>
        <v>2649.926977231062</v>
      </c>
      <c r="N132" s="5"/>
      <c r="O132" s="5">
        <f t="shared" si="14"/>
        <v>135.8936911400545</v>
      </c>
    </row>
    <row r="133" spans="1:15" ht="12.75" hidden="1">
      <c r="A133" s="7">
        <v>40390</v>
      </c>
      <c r="C133" s="5">
        <v>0</v>
      </c>
      <c r="D133" s="5"/>
      <c r="E133" s="5">
        <v>0</v>
      </c>
      <c r="F133" s="5"/>
      <c r="G133" s="5">
        <f t="shared" si="10"/>
        <v>132.49634886155312</v>
      </c>
      <c r="H133" s="5"/>
      <c r="I133" s="5">
        <f t="shared" si="11"/>
        <v>64.54950329152587</v>
      </c>
      <c r="J133" s="5"/>
      <c r="K133" s="5">
        <f t="shared" si="12"/>
        <v>66.24817443077656</v>
      </c>
      <c r="L133" s="5"/>
      <c r="M133" s="5">
        <f t="shared" si="13"/>
        <v>2583.6788028002857</v>
      </c>
      <c r="N133" s="5"/>
      <c r="O133" s="5">
        <f t="shared" si="14"/>
        <v>132.49634886155312</v>
      </c>
    </row>
    <row r="134" spans="1:15" ht="12.75" hidden="1">
      <c r="A134" s="7">
        <v>40421</v>
      </c>
      <c r="C134" s="5">
        <v>0</v>
      </c>
      <c r="D134" s="5"/>
      <c r="E134" s="5">
        <v>0</v>
      </c>
      <c r="F134" s="5"/>
      <c r="G134" s="5">
        <f t="shared" si="10"/>
        <v>129.1839401400143</v>
      </c>
      <c r="H134" s="5"/>
      <c r="I134" s="5">
        <f t="shared" si="11"/>
        <v>62.93576570923774</v>
      </c>
      <c r="J134" s="5"/>
      <c r="K134" s="5">
        <f t="shared" si="12"/>
        <v>64.59197007000715</v>
      </c>
      <c r="L134" s="5"/>
      <c r="M134" s="5">
        <f t="shared" si="13"/>
        <v>2519.0868327302783</v>
      </c>
      <c r="N134" s="5"/>
      <c r="O134" s="5">
        <f t="shared" si="14"/>
        <v>129.1839401400143</v>
      </c>
    </row>
    <row r="135" spans="1:15" ht="12.75" hidden="1">
      <c r="A135" s="7">
        <v>40451</v>
      </c>
      <c r="C135" s="5">
        <v>0</v>
      </c>
      <c r="D135" s="5"/>
      <c r="E135" s="5">
        <v>0</v>
      </c>
      <c r="F135" s="5"/>
      <c r="G135" s="5">
        <f t="shared" si="10"/>
        <v>125.95434163651392</v>
      </c>
      <c r="H135" s="5"/>
      <c r="I135" s="5">
        <f t="shared" si="11"/>
        <v>61.362371566506766</v>
      </c>
      <c r="J135" s="5"/>
      <c r="K135" s="5">
        <f t="shared" si="12"/>
        <v>62.97717081825696</v>
      </c>
      <c r="L135" s="5"/>
      <c r="M135" s="5">
        <f t="shared" si="13"/>
        <v>2456.1096619120212</v>
      </c>
      <c r="N135" s="5"/>
      <c r="O135" s="5">
        <f t="shared" si="14"/>
        <v>125.95434163651392</v>
      </c>
    </row>
    <row r="136" spans="1:15" ht="12.75" hidden="1">
      <c r="A136" s="7">
        <v>40482</v>
      </c>
      <c r="C136" s="5">
        <v>0</v>
      </c>
      <c r="D136" s="5"/>
      <c r="E136" s="5">
        <v>0</v>
      </c>
      <c r="F136" s="5"/>
      <c r="G136" s="5">
        <f t="shared" si="10"/>
        <v>122.80548309560106</v>
      </c>
      <c r="H136" s="5"/>
      <c r="I136" s="5">
        <f t="shared" si="11"/>
        <v>59.828312277344104</v>
      </c>
      <c r="J136" s="5"/>
      <c r="K136" s="5">
        <f t="shared" si="12"/>
        <v>61.40274154780053</v>
      </c>
      <c r="L136" s="5"/>
      <c r="M136" s="5">
        <f t="shared" si="13"/>
        <v>2394.7069203642204</v>
      </c>
      <c r="N136" s="5"/>
      <c r="O136" s="5">
        <f t="shared" si="14"/>
        <v>122.80548309560106</v>
      </c>
    </row>
    <row r="137" spans="1:15" ht="12.75" hidden="1">
      <c r="A137" s="7">
        <v>40512</v>
      </c>
      <c r="C137" s="5">
        <v>0</v>
      </c>
      <c r="D137" s="5"/>
      <c r="E137" s="5">
        <v>0</v>
      </c>
      <c r="F137" s="5"/>
      <c r="G137" s="5">
        <f t="shared" si="10"/>
        <v>119.73534601821103</v>
      </c>
      <c r="H137" s="5"/>
      <c r="I137" s="5">
        <f t="shared" si="11"/>
        <v>58.3326044704105</v>
      </c>
      <c r="J137" s="5"/>
      <c r="K137" s="5">
        <f t="shared" si="12"/>
        <v>59.867673009105516</v>
      </c>
      <c r="L137" s="5"/>
      <c r="M137" s="5">
        <f t="shared" si="13"/>
        <v>2334.839247355115</v>
      </c>
      <c r="N137" s="5"/>
      <c r="O137" s="5">
        <f t="shared" si="14"/>
        <v>119.73534601821103</v>
      </c>
    </row>
    <row r="138" spans="1:15" ht="12.75" hidden="1">
      <c r="A138" s="7">
        <v>40543</v>
      </c>
      <c r="C138" s="5">
        <v>0</v>
      </c>
      <c r="D138" s="5"/>
      <c r="E138" s="5">
        <v>0</v>
      </c>
      <c r="F138" s="5"/>
      <c r="G138" s="5">
        <f t="shared" si="10"/>
        <v>116.74196236775575</v>
      </c>
      <c r="H138" s="5"/>
      <c r="I138" s="5">
        <f t="shared" si="11"/>
        <v>56.87428935865023</v>
      </c>
      <c r="J138" s="5"/>
      <c r="K138" s="5">
        <f t="shared" si="12"/>
        <v>58.37098118387787</v>
      </c>
      <c r="L138" s="5"/>
      <c r="M138" s="5">
        <f t="shared" si="13"/>
        <v>2276.4682661712372</v>
      </c>
      <c r="N138" s="5"/>
      <c r="O138" s="5">
        <f t="shared" si="14"/>
        <v>116.74196236775575</v>
      </c>
    </row>
    <row r="139" spans="1:15" ht="12.75" hidden="1">
      <c r="A139" s="7">
        <v>40574</v>
      </c>
      <c r="C139" s="5">
        <v>0</v>
      </c>
      <c r="D139" s="5"/>
      <c r="E139" s="5">
        <v>0</v>
      </c>
      <c r="F139" s="5"/>
      <c r="G139" s="5">
        <f t="shared" si="10"/>
        <v>113.82341330856187</v>
      </c>
      <c r="H139" s="5"/>
      <c r="I139" s="5">
        <f t="shared" si="11"/>
        <v>55.452432124683995</v>
      </c>
      <c r="J139" s="5"/>
      <c r="K139" s="5">
        <f t="shared" si="12"/>
        <v>56.911706654280934</v>
      </c>
      <c r="L139" s="5"/>
      <c r="M139" s="5">
        <f t="shared" si="13"/>
        <v>2219.556559516956</v>
      </c>
      <c r="N139" s="5"/>
      <c r="O139" s="5">
        <f t="shared" si="14"/>
        <v>113.82341330856187</v>
      </c>
    </row>
    <row r="140" spans="1:15" ht="12.75" hidden="1">
      <c r="A140" s="7">
        <v>40602</v>
      </c>
      <c r="C140" s="5">
        <v>0</v>
      </c>
      <c r="D140" s="5"/>
      <c r="E140" s="5">
        <v>0</v>
      </c>
      <c r="F140" s="5"/>
      <c r="G140" s="5">
        <f t="shared" si="10"/>
        <v>110.9778279758478</v>
      </c>
      <c r="H140" s="5"/>
      <c r="I140" s="5">
        <f t="shared" si="11"/>
        <v>54.06612132156687</v>
      </c>
      <c r="J140" s="5"/>
      <c r="K140" s="5">
        <f t="shared" si="12"/>
        <v>55.4889139879239</v>
      </c>
      <c r="L140" s="5"/>
      <c r="M140" s="5">
        <f t="shared" si="13"/>
        <v>2164.067645529032</v>
      </c>
      <c r="N140" s="5"/>
      <c r="O140" s="5">
        <f t="shared" si="14"/>
        <v>110.9778279758478</v>
      </c>
    </row>
    <row r="141" spans="1:15" ht="12.75" hidden="1">
      <c r="A141" s="7">
        <v>40633</v>
      </c>
      <c r="C141" s="5">
        <v>0</v>
      </c>
      <c r="D141" s="5"/>
      <c r="E141" s="5">
        <v>0</v>
      </c>
      <c r="F141" s="5"/>
      <c r="G141" s="5">
        <f t="shared" si="10"/>
        <v>108.20338227645159</v>
      </c>
      <c r="H141" s="5"/>
      <c r="I141" s="5">
        <f t="shared" si="11"/>
        <v>52.71446828852769</v>
      </c>
      <c r="J141" s="5"/>
      <c r="K141" s="5">
        <f t="shared" si="12"/>
        <v>54.101691138225796</v>
      </c>
      <c r="L141" s="5"/>
      <c r="M141" s="5">
        <f t="shared" si="13"/>
        <v>2109.965954390806</v>
      </c>
      <c r="N141" s="5"/>
      <c r="O141" s="5">
        <f t="shared" si="14"/>
        <v>108.20338227645159</v>
      </c>
    </row>
    <row r="142" spans="1:15" ht="12.75" hidden="1">
      <c r="A142" s="7">
        <v>40663</v>
      </c>
      <c r="C142" s="5">
        <v>0</v>
      </c>
      <c r="D142" s="5"/>
      <c r="E142" s="5">
        <v>0</v>
      </c>
      <c r="F142" s="5"/>
      <c r="G142" s="5">
        <f t="shared" si="10"/>
        <v>105.4982977195403</v>
      </c>
      <c r="H142" s="5"/>
      <c r="I142" s="5">
        <f t="shared" si="11"/>
        <v>51.39660658131451</v>
      </c>
      <c r="J142" s="5"/>
      <c r="K142" s="5">
        <f t="shared" si="12"/>
        <v>52.74914885977015</v>
      </c>
      <c r="L142" s="5"/>
      <c r="M142" s="5">
        <f t="shared" si="13"/>
        <v>2057.216805531036</v>
      </c>
      <c r="N142" s="5"/>
      <c r="O142" s="5">
        <f t="shared" si="14"/>
        <v>105.4982977195403</v>
      </c>
    </row>
    <row r="143" spans="1:15" ht="12.75" hidden="1">
      <c r="A143" s="7">
        <v>40694</v>
      </c>
      <c r="C143" s="5">
        <v>0</v>
      </c>
      <c r="D143" s="5"/>
      <c r="E143" s="5">
        <v>0</v>
      </c>
      <c r="F143" s="5"/>
      <c r="G143" s="5">
        <f t="shared" si="10"/>
        <v>102.8608402765518</v>
      </c>
      <c r="H143" s="5"/>
      <c r="I143" s="5">
        <f t="shared" si="11"/>
        <v>50.111691416781646</v>
      </c>
      <c r="J143" s="5"/>
      <c r="K143" s="5">
        <f t="shared" si="12"/>
        <v>51.4304201382759</v>
      </c>
      <c r="L143" s="5"/>
      <c r="M143" s="5">
        <f t="shared" si="13"/>
        <v>2005.7863853927602</v>
      </c>
      <c r="N143" s="5"/>
      <c r="O143" s="5">
        <f t="shared" si="14"/>
        <v>102.8608402765518</v>
      </c>
    </row>
    <row r="144" spans="1:15" ht="12.75" hidden="1">
      <c r="A144" s="7">
        <v>40724</v>
      </c>
      <c r="C144" s="5">
        <v>0</v>
      </c>
      <c r="D144" s="5"/>
      <c r="E144" s="5">
        <v>0</v>
      </c>
      <c r="F144" s="5"/>
      <c r="G144" s="5">
        <f t="shared" si="10"/>
        <v>100.28931926963801</v>
      </c>
      <c r="H144" s="5"/>
      <c r="I144" s="5">
        <f t="shared" si="11"/>
        <v>48.858899131362115</v>
      </c>
      <c r="J144" s="5"/>
      <c r="K144" s="5">
        <f t="shared" si="12"/>
        <v>50.14465963481901</v>
      </c>
      <c r="L144" s="5"/>
      <c r="M144" s="5">
        <f t="shared" si="13"/>
        <v>1955.6417257579412</v>
      </c>
      <c r="N144" s="5"/>
      <c r="O144" s="5">
        <f t="shared" si="14"/>
        <v>100.28931926963801</v>
      </c>
    </row>
    <row r="145" spans="1:15" ht="12.75" hidden="1">
      <c r="A145" s="7">
        <v>40755</v>
      </c>
      <c r="C145" s="5">
        <v>0</v>
      </c>
      <c r="D145" s="5"/>
      <c r="E145" s="5">
        <v>0</v>
      </c>
      <c r="F145" s="5"/>
      <c r="G145" s="5">
        <f t="shared" si="10"/>
        <v>97.78208628789707</v>
      </c>
      <c r="H145" s="5"/>
      <c r="I145" s="5">
        <f t="shared" si="11"/>
        <v>47.637426653078066</v>
      </c>
      <c r="J145" s="5"/>
      <c r="K145" s="5">
        <f t="shared" si="12"/>
        <v>48.89104314394854</v>
      </c>
      <c r="L145" s="5"/>
      <c r="M145" s="5">
        <f t="shared" si="13"/>
        <v>1906.7506826139927</v>
      </c>
      <c r="N145" s="5"/>
      <c r="O145" s="5">
        <f t="shared" si="14"/>
        <v>97.78208628789707</v>
      </c>
    </row>
    <row r="146" spans="1:15" ht="12.75" hidden="1">
      <c r="A146" s="7">
        <v>40786</v>
      </c>
      <c r="C146" s="5">
        <v>0</v>
      </c>
      <c r="D146" s="5"/>
      <c r="E146" s="5">
        <v>0</v>
      </c>
      <c r="F146" s="5"/>
      <c r="G146" s="5">
        <f t="shared" si="10"/>
        <v>95.33753413069964</v>
      </c>
      <c r="H146" s="5"/>
      <c r="I146" s="5">
        <f t="shared" si="11"/>
        <v>46.4464909867511</v>
      </c>
      <c r="J146" s="5"/>
      <c r="K146" s="5">
        <f t="shared" si="12"/>
        <v>47.66876706534982</v>
      </c>
      <c r="L146" s="5"/>
      <c r="M146" s="5">
        <f t="shared" si="13"/>
        <v>1859.0819155486429</v>
      </c>
      <c r="N146" s="5"/>
      <c r="O146" s="5">
        <f t="shared" si="14"/>
        <v>95.33753413069964</v>
      </c>
    </row>
    <row r="147" spans="1:15" ht="12.75" hidden="1">
      <c r="A147" s="7">
        <v>40816</v>
      </c>
      <c r="C147" s="5">
        <v>0</v>
      </c>
      <c r="D147" s="5"/>
      <c r="E147" s="5">
        <v>0</v>
      </c>
      <c r="F147" s="5"/>
      <c r="G147" s="5">
        <f t="shared" si="10"/>
        <v>92.95409577743214</v>
      </c>
      <c r="H147" s="5"/>
      <c r="I147" s="5">
        <f t="shared" si="11"/>
        <v>45.285328712082325</v>
      </c>
      <c r="J147" s="5"/>
      <c r="K147" s="5">
        <f t="shared" si="12"/>
        <v>46.47704788871607</v>
      </c>
      <c r="L147" s="5"/>
      <c r="M147" s="5">
        <f t="shared" si="13"/>
        <v>1812.6048676599266</v>
      </c>
      <c r="N147" s="5"/>
      <c r="O147" s="5">
        <f t="shared" si="14"/>
        <v>92.95409577743214</v>
      </c>
    </row>
    <row r="148" spans="1:15" ht="12.75" hidden="1">
      <c r="A148" s="7">
        <v>40847</v>
      </c>
      <c r="C148" s="5">
        <v>0</v>
      </c>
      <c r="D148" s="5"/>
      <c r="E148" s="5">
        <v>0</v>
      </c>
      <c r="F148" s="5"/>
      <c r="G148" s="5">
        <f t="shared" si="10"/>
        <v>90.63024338299634</v>
      </c>
      <c r="H148" s="5"/>
      <c r="I148" s="5">
        <f t="shared" si="11"/>
        <v>44.15319549428027</v>
      </c>
      <c r="J148" s="5"/>
      <c r="K148" s="5">
        <f t="shared" si="12"/>
        <v>45.31512169149817</v>
      </c>
      <c r="L148" s="5"/>
      <c r="M148" s="5">
        <f t="shared" si="13"/>
        <v>1767.2897459684286</v>
      </c>
      <c r="N148" s="5"/>
      <c r="O148" s="5">
        <f t="shared" si="14"/>
        <v>90.63024338299634</v>
      </c>
    </row>
    <row r="149" spans="1:15" ht="12.75" hidden="1">
      <c r="A149" s="7">
        <v>40877</v>
      </c>
      <c r="C149" s="5">
        <v>0</v>
      </c>
      <c r="D149" s="5"/>
      <c r="E149" s="5">
        <v>0</v>
      </c>
      <c r="F149" s="5"/>
      <c r="G149" s="5">
        <f t="shared" si="10"/>
        <v>88.36448729842144</v>
      </c>
      <c r="H149" s="5"/>
      <c r="I149" s="5">
        <f t="shared" si="11"/>
        <v>43.04936560692327</v>
      </c>
      <c r="J149" s="5"/>
      <c r="K149" s="5">
        <f t="shared" si="12"/>
        <v>44.18224364921072</v>
      </c>
      <c r="L149" s="5"/>
      <c r="M149" s="5">
        <f t="shared" si="13"/>
        <v>1723.107502319218</v>
      </c>
      <c r="N149" s="5"/>
      <c r="O149" s="5">
        <f t="shared" si="14"/>
        <v>88.36448729842144</v>
      </c>
    </row>
    <row r="150" spans="1:15" ht="12.75" hidden="1">
      <c r="A150" s="7">
        <v>40908</v>
      </c>
      <c r="C150" s="5">
        <v>0</v>
      </c>
      <c r="D150" s="5"/>
      <c r="E150" s="5">
        <v>0</v>
      </c>
      <c r="F150" s="5"/>
      <c r="G150" s="5">
        <f t="shared" si="10"/>
        <v>86.15537511596091</v>
      </c>
      <c r="H150" s="5"/>
      <c r="I150" s="5">
        <f t="shared" si="11"/>
        <v>41.97313146675019</v>
      </c>
      <c r="J150" s="5"/>
      <c r="K150" s="5">
        <f t="shared" si="12"/>
        <v>43.077687557980454</v>
      </c>
      <c r="L150" s="5"/>
      <c r="M150" s="5">
        <f t="shared" si="13"/>
        <v>1680.0298147612375</v>
      </c>
      <c r="N150" s="5"/>
      <c r="O150" s="5">
        <f t="shared" si="14"/>
        <v>86.15537511596091</v>
      </c>
    </row>
    <row r="151" spans="1:15" ht="12.75" hidden="1">
      <c r="A151" s="7">
        <v>40939</v>
      </c>
      <c r="C151" s="5">
        <v>0</v>
      </c>
      <c r="D151" s="5"/>
      <c r="E151" s="5">
        <v>0</v>
      </c>
      <c r="F151" s="5"/>
      <c r="G151" s="5">
        <f t="shared" si="10"/>
        <v>84.00149073806188</v>
      </c>
      <c r="H151" s="5"/>
      <c r="I151" s="5">
        <f t="shared" si="11"/>
        <v>40.92380318008142</v>
      </c>
      <c r="J151" s="5"/>
      <c r="K151" s="5">
        <f t="shared" si="12"/>
        <v>42.00074536903094</v>
      </c>
      <c r="L151" s="5"/>
      <c r="M151" s="5">
        <f t="shared" si="13"/>
        <v>1638.0290693922066</v>
      </c>
      <c r="N151" s="5"/>
      <c r="O151" s="5">
        <f t="shared" si="14"/>
        <v>84.00149073806188</v>
      </c>
    </row>
    <row r="152" spans="1:15" ht="12.75" hidden="1">
      <c r="A152" s="7">
        <v>40968</v>
      </c>
      <c r="C152" s="5">
        <v>0</v>
      </c>
      <c r="D152" s="5"/>
      <c r="E152" s="5">
        <v>0</v>
      </c>
      <c r="F152" s="5"/>
      <c r="G152" s="5">
        <f t="shared" si="10"/>
        <v>81.90145346961033</v>
      </c>
      <c r="H152" s="5"/>
      <c r="I152" s="5">
        <f t="shared" si="11"/>
        <v>39.90070810057939</v>
      </c>
      <c r="J152" s="5"/>
      <c r="K152" s="5">
        <f t="shared" si="12"/>
        <v>40.950726734805166</v>
      </c>
      <c r="L152" s="5"/>
      <c r="M152" s="5">
        <f t="shared" si="13"/>
        <v>1597.0783426574014</v>
      </c>
      <c r="N152" s="5"/>
      <c r="O152" s="5">
        <f t="shared" si="14"/>
        <v>81.90145346961033</v>
      </c>
    </row>
    <row r="153" spans="1:15" ht="12.75" hidden="1">
      <c r="A153" s="7">
        <v>40999</v>
      </c>
      <c r="C153" s="5">
        <v>0</v>
      </c>
      <c r="D153" s="5"/>
      <c r="E153" s="5">
        <v>0</v>
      </c>
      <c r="F153" s="5"/>
      <c r="G153" s="5">
        <f t="shared" si="10"/>
        <v>79.85391713287008</v>
      </c>
      <c r="H153" s="5"/>
      <c r="I153" s="5">
        <f t="shared" si="11"/>
        <v>38.903190398064915</v>
      </c>
      <c r="J153" s="5"/>
      <c r="K153" s="5">
        <f t="shared" si="12"/>
        <v>39.92695856643504</v>
      </c>
      <c r="L153" s="5"/>
      <c r="M153" s="5">
        <f t="shared" si="13"/>
        <v>1557.1513840909665</v>
      </c>
      <c r="N153" s="5"/>
      <c r="O153" s="5">
        <f t="shared" si="14"/>
        <v>79.85391713287008</v>
      </c>
    </row>
    <row r="154" spans="1:15" ht="12.75" hidden="1">
      <c r="A154" s="7">
        <v>41029</v>
      </c>
      <c r="C154" s="5">
        <v>0</v>
      </c>
      <c r="D154" s="5"/>
      <c r="E154" s="5">
        <v>0</v>
      </c>
      <c r="F154" s="5"/>
      <c r="G154" s="5">
        <f t="shared" si="10"/>
        <v>77.85756920454833</v>
      </c>
      <c r="H154" s="5"/>
      <c r="I154" s="5">
        <f t="shared" si="11"/>
        <v>37.930610638113286</v>
      </c>
      <c r="J154" s="5"/>
      <c r="K154" s="5">
        <f t="shared" si="12"/>
        <v>38.92878460227416</v>
      </c>
      <c r="L154" s="5"/>
      <c r="M154" s="5">
        <f t="shared" si="13"/>
        <v>1518.2225994886924</v>
      </c>
      <c r="N154" s="5"/>
      <c r="O154" s="5">
        <f t="shared" si="14"/>
        <v>77.85756920454833</v>
      </c>
    </row>
    <row r="155" spans="1:15" ht="12.75" hidden="1">
      <c r="A155" s="7">
        <v>41060</v>
      </c>
      <c r="C155" s="5">
        <v>0</v>
      </c>
      <c r="D155" s="5"/>
      <c r="E155" s="5">
        <v>0</v>
      </c>
      <c r="F155" s="5"/>
      <c r="G155" s="5">
        <f aca="true" t="shared" si="15" ref="G155:G198">MAX(+$C$6*M154,50)</f>
        <v>75.91112997443462</v>
      </c>
      <c r="H155" s="5"/>
      <c r="I155" s="5">
        <f aca="true" t="shared" si="16" ref="I155:I198">+G155-K154</f>
        <v>36.98234537216045</v>
      </c>
      <c r="J155" s="5"/>
      <c r="K155" s="5">
        <f aca="true" t="shared" si="17" ref="K155:K199">+$C$5*M154</f>
        <v>37.95556498721731</v>
      </c>
      <c r="L155" s="5"/>
      <c r="M155" s="5">
        <f aca="true" t="shared" si="18" ref="M155:M199">+M154+K155-G155</f>
        <v>1480.267034501475</v>
      </c>
      <c r="N155" s="5"/>
      <c r="O155" s="5">
        <f aca="true" t="shared" si="19" ref="O155:O199">-(C155+E155)+G155</f>
        <v>75.91112997443462</v>
      </c>
    </row>
    <row r="156" spans="1:15" ht="12.75" hidden="1">
      <c r="A156" s="7">
        <v>41090</v>
      </c>
      <c r="C156" s="5">
        <v>0</v>
      </c>
      <c r="D156" s="5"/>
      <c r="E156" s="5">
        <v>0</v>
      </c>
      <c r="F156" s="5"/>
      <c r="G156" s="5">
        <f t="shared" si="15"/>
        <v>74.01335172507376</v>
      </c>
      <c r="H156" s="5"/>
      <c r="I156" s="5">
        <f t="shared" si="16"/>
        <v>36.05778673785645</v>
      </c>
      <c r="J156" s="5"/>
      <c r="K156" s="5">
        <f t="shared" si="17"/>
        <v>37.00667586253688</v>
      </c>
      <c r="L156" s="5"/>
      <c r="M156" s="5">
        <f t="shared" si="18"/>
        <v>1443.2603586389382</v>
      </c>
      <c r="N156" s="5"/>
      <c r="O156" s="5">
        <f t="shared" si="19"/>
        <v>74.01335172507376</v>
      </c>
    </row>
    <row r="157" spans="1:15" ht="12.75" hidden="1">
      <c r="A157" s="7">
        <v>41121</v>
      </c>
      <c r="C157" s="5">
        <v>0</v>
      </c>
      <c r="D157" s="5"/>
      <c r="E157" s="5">
        <v>0</v>
      </c>
      <c r="F157" s="5"/>
      <c r="G157" s="5">
        <f t="shared" si="15"/>
        <v>72.16301793194691</v>
      </c>
      <c r="H157" s="5"/>
      <c r="I157" s="5">
        <f t="shared" si="16"/>
        <v>35.15634206941003</v>
      </c>
      <c r="J157" s="5"/>
      <c r="K157" s="5">
        <f t="shared" si="17"/>
        <v>36.081508965973455</v>
      </c>
      <c r="L157" s="5"/>
      <c r="M157" s="5">
        <f t="shared" si="18"/>
        <v>1407.1788496729646</v>
      </c>
      <c r="N157" s="5"/>
      <c r="O157" s="5">
        <f t="shared" si="19"/>
        <v>72.16301793194691</v>
      </c>
    </row>
    <row r="158" spans="1:15" ht="12.75" hidden="1">
      <c r="A158" s="7">
        <v>41152</v>
      </c>
      <c r="C158" s="5">
        <v>0</v>
      </c>
      <c r="D158" s="5"/>
      <c r="E158" s="5">
        <v>0</v>
      </c>
      <c r="F158" s="5"/>
      <c r="G158" s="5">
        <f t="shared" si="15"/>
        <v>70.35894248364824</v>
      </c>
      <c r="H158" s="5"/>
      <c r="I158" s="5">
        <f t="shared" si="16"/>
        <v>34.27743351767478</v>
      </c>
      <c r="J158" s="5"/>
      <c r="K158" s="5">
        <f t="shared" si="17"/>
        <v>35.17947124182412</v>
      </c>
      <c r="L158" s="5"/>
      <c r="M158" s="5">
        <f t="shared" si="18"/>
        <v>1371.9993784311405</v>
      </c>
      <c r="N158" s="5"/>
      <c r="O158" s="5">
        <f t="shared" si="19"/>
        <v>70.35894248364824</v>
      </c>
    </row>
    <row r="159" spans="1:15" ht="12.75" hidden="1">
      <c r="A159" s="7">
        <v>41182</v>
      </c>
      <c r="C159" s="5">
        <v>0</v>
      </c>
      <c r="D159" s="5"/>
      <c r="E159" s="5">
        <v>0</v>
      </c>
      <c r="F159" s="5"/>
      <c r="G159" s="5">
        <f t="shared" si="15"/>
        <v>68.59996892155702</v>
      </c>
      <c r="H159" s="5"/>
      <c r="I159" s="5">
        <f t="shared" si="16"/>
        <v>33.420497679732904</v>
      </c>
      <c r="J159" s="5"/>
      <c r="K159" s="5">
        <f t="shared" si="17"/>
        <v>34.29998446077851</v>
      </c>
      <c r="L159" s="5"/>
      <c r="M159" s="5">
        <f t="shared" si="18"/>
        <v>1337.6993939703618</v>
      </c>
      <c r="N159" s="5"/>
      <c r="O159" s="5">
        <f t="shared" si="19"/>
        <v>68.59996892155702</v>
      </c>
    </row>
    <row r="160" spans="1:15" ht="12.75" hidden="1">
      <c r="A160" s="7">
        <v>41213</v>
      </c>
      <c r="C160" s="5">
        <v>0</v>
      </c>
      <c r="D160" s="5"/>
      <c r="E160" s="5">
        <v>0</v>
      </c>
      <c r="F160" s="5"/>
      <c r="G160" s="5">
        <f t="shared" si="15"/>
        <v>66.88496969851809</v>
      </c>
      <c r="H160" s="5"/>
      <c r="I160" s="5">
        <f t="shared" si="16"/>
        <v>32.58498523773958</v>
      </c>
      <c r="J160" s="5"/>
      <c r="K160" s="5">
        <f t="shared" si="17"/>
        <v>33.442484849259046</v>
      </c>
      <c r="L160" s="5"/>
      <c r="M160" s="5">
        <f t="shared" si="18"/>
        <v>1304.2569091211028</v>
      </c>
      <c r="N160" s="5"/>
      <c r="O160" s="5">
        <f t="shared" si="19"/>
        <v>66.88496969851809</v>
      </c>
    </row>
    <row r="161" spans="1:15" ht="12.75" hidden="1">
      <c r="A161" s="7">
        <v>41243</v>
      </c>
      <c r="C161" s="5">
        <v>0</v>
      </c>
      <c r="D161" s="5"/>
      <c r="E161" s="5">
        <v>0</v>
      </c>
      <c r="F161" s="5"/>
      <c r="G161" s="5">
        <f t="shared" si="15"/>
        <v>65.21284545605515</v>
      </c>
      <c r="H161" s="5"/>
      <c r="I161" s="5">
        <f t="shared" si="16"/>
        <v>31.770360606796103</v>
      </c>
      <c r="J161" s="5"/>
      <c r="K161" s="5">
        <f t="shared" si="17"/>
        <v>32.606422728027574</v>
      </c>
      <c r="L161" s="5"/>
      <c r="M161" s="5">
        <f t="shared" si="18"/>
        <v>1271.6504863930752</v>
      </c>
      <c r="N161" s="5"/>
      <c r="O161" s="5">
        <f t="shared" si="19"/>
        <v>65.21284545605515</v>
      </c>
    </row>
    <row r="162" spans="1:15" ht="12.75" hidden="1">
      <c r="A162" s="7">
        <v>41274</v>
      </c>
      <c r="C162" s="5">
        <v>0</v>
      </c>
      <c r="D162" s="5"/>
      <c r="E162" s="5">
        <v>0</v>
      </c>
      <c r="F162" s="5"/>
      <c r="G162" s="5">
        <f t="shared" si="15"/>
        <v>63.582524319653764</v>
      </c>
      <c r="H162" s="5"/>
      <c r="I162" s="5">
        <f t="shared" si="16"/>
        <v>30.97610159162619</v>
      </c>
      <c r="J162" s="5"/>
      <c r="K162" s="5">
        <f t="shared" si="17"/>
        <v>31.791262159826882</v>
      </c>
      <c r="L162" s="5"/>
      <c r="M162" s="5">
        <f t="shared" si="18"/>
        <v>1239.8592242332484</v>
      </c>
      <c r="N162" s="5"/>
      <c r="O162" s="5">
        <f t="shared" si="19"/>
        <v>63.582524319653764</v>
      </c>
    </row>
    <row r="163" spans="1:15" ht="12.75" hidden="1">
      <c r="A163" s="7">
        <v>41305</v>
      </c>
      <c r="C163" s="5">
        <v>0</v>
      </c>
      <c r="D163" s="5"/>
      <c r="E163" s="5">
        <v>0</v>
      </c>
      <c r="F163" s="5"/>
      <c r="G163" s="5">
        <f t="shared" si="15"/>
        <v>61.99296121166242</v>
      </c>
      <c r="H163" s="5"/>
      <c r="I163" s="5">
        <f t="shared" si="16"/>
        <v>30.201699051835536</v>
      </c>
      <c r="J163" s="5"/>
      <c r="K163" s="5">
        <f t="shared" si="17"/>
        <v>30.99648060583121</v>
      </c>
      <c r="L163" s="5"/>
      <c r="M163" s="5">
        <f t="shared" si="18"/>
        <v>1208.8627436274173</v>
      </c>
      <c r="N163" s="5"/>
      <c r="O163" s="5">
        <f t="shared" si="19"/>
        <v>61.99296121166242</v>
      </c>
    </row>
    <row r="164" spans="1:15" ht="12.75" hidden="1">
      <c r="A164" s="7">
        <v>41333</v>
      </c>
      <c r="C164" s="5">
        <v>0</v>
      </c>
      <c r="D164" s="5"/>
      <c r="E164" s="5">
        <v>0</v>
      </c>
      <c r="F164" s="5"/>
      <c r="G164" s="5">
        <f t="shared" si="15"/>
        <v>60.44313718137087</v>
      </c>
      <c r="H164" s="5"/>
      <c r="I164" s="5">
        <f t="shared" si="16"/>
        <v>29.446656575539663</v>
      </c>
      <c r="J164" s="5"/>
      <c r="K164" s="5">
        <f t="shared" si="17"/>
        <v>30.221568590685436</v>
      </c>
      <c r="L164" s="5"/>
      <c r="M164" s="5">
        <f t="shared" si="18"/>
        <v>1178.6411750367317</v>
      </c>
      <c r="N164" s="5"/>
      <c r="O164" s="5">
        <f t="shared" si="19"/>
        <v>60.44313718137087</v>
      </c>
    </row>
    <row r="165" spans="1:15" ht="12.75" hidden="1">
      <c r="A165" s="7">
        <v>41364</v>
      </c>
      <c r="C165" s="5">
        <v>0</v>
      </c>
      <c r="D165" s="5"/>
      <c r="E165" s="5">
        <v>0</v>
      </c>
      <c r="F165" s="5"/>
      <c r="G165" s="5">
        <f t="shared" si="15"/>
        <v>58.93205875183659</v>
      </c>
      <c r="H165" s="5"/>
      <c r="I165" s="5">
        <f t="shared" si="16"/>
        <v>28.710490161151156</v>
      </c>
      <c r="J165" s="5"/>
      <c r="K165" s="5">
        <f t="shared" si="17"/>
        <v>29.466029375918296</v>
      </c>
      <c r="L165" s="5"/>
      <c r="M165" s="5">
        <f t="shared" si="18"/>
        <v>1149.1751456608133</v>
      </c>
      <c r="N165" s="5"/>
      <c r="O165" s="5">
        <f t="shared" si="19"/>
        <v>58.93205875183659</v>
      </c>
    </row>
    <row r="166" spans="1:15" ht="12.75" hidden="1">
      <c r="A166" s="7">
        <v>41394</v>
      </c>
      <c r="C166" s="5">
        <v>0</v>
      </c>
      <c r="D166" s="5"/>
      <c r="E166" s="5">
        <v>0</v>
      </c>
      <c r="F166" s="5"/>
      <c r="G166" s="5">
        <f t="shared" si="15"/>
        <v>57.45875728304067</v>
      </c>
      <c r="H166" s="5"/>
      <c r="I166" s="5">
        <f t="shared" si="16"/>
        <v>27.992727907122372</v>
      </c>
      <c r="J166" s="5"/>
      <c r="K166" s="5">
        <f t="shared" si="17"/>
        <v>28.729378641520334</v>
      </c>
      <c r="L166" s="5"/>
      <c r="M166" s="5">
        <f t="shared" si="18"/>
        <v>1120.4457670192928</v>
      </c>
      <c r="N166" s="5"/>
      <c r="O166" s="5">
        <f t="shared" si="19"/>
        <v>57.45875728304067</v>
      </c>
    </row>
    <row r="167" spans="1:15" ht="12.75" hidden="1">
      <c r="A167" s="7">
        <v>41425</v>
      </c>
      <c r="C167" s="5">
        <v>0</v>
      </c>
      <c r="D167" s="5"/>
      <c r="E167" s="5">
        <v>0</v>
      </c>
      <c r="F167" s="5"/>
      <c r="G167" s="5">
        <f t="shared" si="15"/>
        <v>56.022288350964644</v>
      </c>
      <c r="H167" s="5"/>
      <c r="I167" s="5">
        <f t="shared" si="16"/>
        <v>27.29290970944431</v>
      </c>
      <c r="J167" s="5"/>
      <c r="K167" s="5">
        <f t="shared" si="17"/>
        <v>28.011144175482322</v>
      </c>
      <c r="L167" s="5"/>
      <c r="M167" s="5">
        <f t="shared" si="18"/>
        <v>1092.4346228438105</v>
      </c>
      <c r="N167" s="5"/>
      <c r="O167" s="5">
        <f t="shared" si="19"/>
        <v>56.022288350964644</v>
      </c>
    </row>
    <row r="168" spans="1:15" ht="12.75" hidden="1">
      <c r="A168" s="7">
        <v>41455</v>
      </c>
      <c r="C168" s="5">
        <v>0</v>
      </c>
      <c r="D168" s="5"/>
      <c r="E168" s="5">
        <v>0</v>
      </c>
      <c r="F168" s="5"/>
      <c r="G168" s="5">
        <f t="shared" si="15"/>
        <v>54.62173114219053</v>
      </c>
      <c r="H168" s="5"/>
      <c r="I168" s="5">
        <f t="shared" si="16"/>
        <v>26.610586966708205</v>
      </c>
      <c r="J168" s="5"/>
      <c r="K168" s="5">
        <f t="shared" si="17"/>
        <v>27.310865571095263</v>
      </c>
      <c r="L168" s="5"/>
      <c r="M168" s="5">
        <f t="shared" si="18"/>
        <v>1065.1237572727152</v>
      </c>
      <c r="N168" s="5"/>
      <c r="O168" s="5">
        <f t="shared" si="19"/>
        <v>54.62173114219053</v>
      </c>
    </row>
    <row r="169" spans="1:15" ht="12.75" hidden="1">
      <c r="A169" s="7">
        <v>41486</v>
      </c>
      <c r="C169" s="5">
        <v>0</v>
      </c>
      <c r="D169" s="5"/>
      <c r="E169" s="5">
        <v>0</v>
      </c>
      <c r="F169" s="5"/>
      <c r="G169" s="5">
        <f t="shared" si="15"/>
        <v>53.256187863635766</v>
      </c>
      <c r="H169" s="5"/>
      <c r="I169" s="5">
        <f t="shared" si="16"/>
        <v>25.945322292540503</v>
      </c>
      <c r="J169" s="5"/>
      <c r="K169" s="5">
        <f t="shared" si="17"/>
        <v>26.628093931817883</v>
      </c>
      <c r="L169" s="5"/>
      <c r="M169" s="5">
        <f t="shared" si="18"/>
        <v>1038.4956633408974</v>
      </c>
      <c r="N169" s="5"/>
      <c r="O169" s="5">
        <f t="shared" si="19"/>
        <v>53.256187863635766</v>
      </c>
    </row>
    <row r="170" spans="1:15" ht="12.75" hidden="1">
      <c r="A170" s="7">
        <v>41517</v>
      </c>
      <c r="C170" s="5">
        <v>0</v>
      </c>
      <c r="D170" s="5"/>
      <c r="E170" s="5">
        <v>0</v>
      </c>
      <c r="F170" s="5"/>
      <c r="G170" s="5">
        <f t="shared" si="15"/>
        <v>51.92478316704487</v>
      </c>
      <c r="H170" s="5"/>
      <c r="I170" s="5">
        <f t="shared" si="16"/>
        <v>25.29668923522699</v>
      </c>
      <c r="J170" s="5"/>
      <c r="K170" s="5">
        <f t="shared" si="17"/>
        <v>25.962391583522436</v>
      </c>
      <c r="L170" s="5"/>
      <c r="M170" s="5">
        <f t="shared" si="18"/>
        <v>1012.533271757375</v>
      </c>
      <c r="N170" s="5"/>
      <c r="O170" s="5">
        <f t="shared" si="19"/>
        <v>51.92478316704487</v>
      </c>
    </row>
    <row r="171" spans="1:15" ht="12.75" hidden="1">
      <c r="A171" s="7">
        <v>41547</v>
      </c>
      <c r="C171" s="5">
        <v>0</v>
      </c>
      <c r="D171" s="5"/>
      <c r="E171" s="5">
        <v>0</v>
      </c>
      <c r="F171" s="5"/>
      <c r="G171" s="5">
        <f t="shared" si="15"/>
        <v>50.626663587868755</v>
      </c>
      <c r="H171" s="5"/>
      <c r="I171" s="5">
        <f t="shared" si="16"/>
        <v>24.66427200434632</v>
      </c>
      <c r="J171" s="5"/>
      <c r="K171" s="5">
        <f t="shared" si="17"/>
        <v>25.313331793934378</v>
      </c>
      <c r="L171" s="5"/>
      <c r="M171" s="5">
        <f t="shared" si="18"/>
        <v>987.2199399634408</v>
      </c>
      <c r="N171" s="5"/>
      <c r="O171" s="5">
        <f t="shared" si="19"/>
        <v>50.626663587868755</v>
      </c>
    </row>
    <row r="172" spans="1:15" ht="12.75" hidden="1">
      <c r="A172" s="7">
        <v>41578</v>
      </c>
      <c r="C172" s="5">
        <v>0</v>
      </c>
      <c r="D172" s="5"/>
      <c r="E172" s="5">
        <v>0</v>
      </c>
      <c r="F172" s="5"/>
      <c r="G172" s="5">
        <f t="shared" si="15"/>
        <v>50</v>
      </c>
      <c r="H172" s="5"/>
      <c r="I172" s="5">
        <f t="shared" si="16"/>
        <v>24.686668206065622</v>
      </c>
      <c r="J172" s="5"/>
      <c r="K172" s="5">
        <f t="shared" si="17"/>
        <v>24.68049849908602</v>
      </c>
      <c r="L172" s="5"/>
      <c r="M172" s="5">
        <f t="shared" si="18"/>
        <v>961.9004384625268</v>
      </c>
      <c r="N172" s="5"/>
      <c r="O172" s="5">
        <f t="shared" si="19"/>
        <v>50</v>
      </c>
    </row>
    <row r="173" spans="1:15" ht="12.75" hidden="1">
      <c r="A173" s="7">
        <v>41608</v>
      </c>
      <c r="C173" s="5">
        <v>0</v>
      </c>
      <c r="D173" s="5"/>
      <c r="E173" s="5">
        <v>0</v>
      </c>
      <c r="F173" s="5"/>
      <c r="G173" s="5">
        <f t="shared" si="15"/>
        <v>50</v>
      </c>
      <c r="H173" s="5"/>
      <c r="I173" s="5">
        <f t="shared" si="16"/>
        <v>25.31950150091398</v>
      </c>
      <c r="J173" s="5"/>
      <c r="K173" s="5">
        <f t="shared" si="17"/>
        <v>24.047510961563173</v>
      </c>
      <c r="L173" s="5"/>
      <c r="M173" s="5">
        <f t="shared" si="18"/>
        <v>935.94794942409</v>
      </c>
      <c r="N173" s="5"/>
      <c r="O173" s="5">
        <f t="shared" si="19"/>
        <v>50</v>
      </c>
    </row>
    <row r="174" spans="1:15" ht="12.75" hidden="1">
      <c r="A174" s="7">
        <v>41639</v>
      </c>
      <c r="C174" s="5">
        <v>0</v>
      </c>
      <c r="D174" s="5"/>
      <c r="E174" s="5">
        <v>0</v>
      </c>
      <c r="F174" s="5"/>
      <c r="G174" s="5">
        <f t="shared" si="15"/>
        <v>50</v>
      </c>
      <c r="H174" s="5"/>
      <c r="I174" s="5">
        <f t="shared" si="16"/>
        <v>25.952489038436827</v>
      </c>
      <c r="J174" s="5"/>
      <c r="K174" s="5">
        <f t="shared" si="17"/>
        <v>23.398698735602252</v>
      </c>
      <c r="L174" s="5"/>
      <c r="M174" s="5">
        <f t="shared" si="18"/>
        <v>909.3466481596922</v>
      </c>
      <c r="N174" s="5"/>
      <c r="O174" s="5">
        <f t="shared" si="19"/>
        <v>50</v>
      </c>
    </row>
    <row r="175" spans="1:15" ht="12.75" hidden="1">
      <c r="A175" s="7">
        <v>41670</v>
      </c>
      <c r="C175" s="5">
        <v>0</v>
      </c>
      <c r="D175" s="5"/>
      <c r="E175" s="5">
        <v>0</v>
      </c>
      <c r="F175" s="5"/>
      <c r="G175" s="5">
        <f t="shared" si="15"/>
        <v>50</v>
      </c>
      <c r="H175" s="5"/>
      <c r="I175" s="5">
        <f t="shared" si="16"/>
        <v>26.601301264397748</v>
      </c>
      <c r="J175" s="5"/>
      <c r="K175" s="5">
        <f t="shared" si="17"/>
        <v>22.733666203992307</v>
      </c>
      <c r="L175" s="5"/>
      <c r="M175" s="5">
        <f t="shared" si="18"/>
        <v>882.0803143636846</v>
      </c>
      <c r="N175" s="5"/>
      <c r="O175" s="5">
        <f t="shared" si="19"/>
        <v>50</v>
      </c>
    </row>
    <row r="176" spans="1:15" ht="12.75" hidden="1">
      <c r="A176" s="7">
        <v>41698</v>
      </c>
      <c r="C176" s="5">
        <v>0</v>
      </c>
      <c r="D176" s="5"/>
      <c r="E176" s="5">
        <v>0</v>
      </c>
      <c r="F176" s="5"/>
      <c r="G176" s="5">
        <f t="shared" si="15"/>
        <v>50</v>
      </c>
      <c r="H176" s="5"/>
      <c r="I176" s="5">
        <f t="shared" si="16"/>
        <v>27.266333796007693</v>
      </c>
      <c r="J176" s="5"/>
      <c r="K176" s="5">
        <f t="shared" si="17"/>
        <v>22.052007859092114</v>
      </c>
      <c r="L176" s="5"/>
      <c r="M176" s="5">
        <f t="shared" si="18"/>
        <v>854.1323222227767</v>
      </c>
      <c r="N176" s="5"/>
      <c r="O176" s="5">
        <f t="shared" si="19"/>
        <v>50</v>
      </c>
    </row>
    <row r="177" spans="1:15" ht="12.75" hidden="1">
      <c r="A177" s="7">
        <v>41729</v>
      </c>
      <c r="C177" s="5">
        <v>0</v>
      </c>
      <c r="D177" s="5"/>
      <c r="E177" s="5">
        <v>0</v>
      </c>
      <c r="F177" s="5"/>
      <c r="G177" s="5">
        <f t="shared" si="15"/>
        <v>50</v>
      </c>
      <c r="H177" s="5"/>
      <c r="I177" s="5">
        <f t="shared" si="16"/>
        <v>27.947992140907886</v>
      </c>
      <c r="J177" s="5"/>
      <c r="K177" s="5">
        <f t="shared" si="17"/>
        <v>21.353308055569418</v>
      </c>
      <c r="L177" s="5"/>
      <c r="M177" s="5">
        <f t="shared" si="18"/>
        <v>825.4856302783461</v>
      </c>
      <c r="N177" s="5"/>
      <c r="O177" s="5">
        <f t="shared" si="19"/>
        <v>50</v>
      </c>
    </row>
    <row r="178" spans="1:15" ht="12.75" hidden="1">
      <c r="A178" s="7">
        <v>41759</v>
      </c>
      <c r="C178" s="5">
        <v>0</v>
      </c>
      <c r="D178" s="5"/>
      <c r="E178" s="5">
        <v>0</v>
      </c>
      <c r="F178" s="5"/>
      <c r="G178" s="5">
        <f t="shared" si="15"/>
        <v>50</v>
      </c>
      <c r="H178" s="5"/>
      <c r="I178" s="5">
        <f t="shared" si="16"/>
        <v>28.646691944430582</v>
      </c>
      <c r="J178" s="5"/>
      <c r="K178" s="5">
        <f t="shared" si="17"/>
        <v>20.637140756958654</v>
      </c>
      <c r="L178" s="5"/>
      <c r="M178" s="5">
        <f t="shared" si="18"/>
        <v>796.1227710353047</v>
      </c>
      <c r="N178" s="5"/>
      <c r="O178" s="5">
        <f t="shared" si="19"/>
        <v>50</v>
      </c>
    </row>
    <row r="179" spans="1:15" ht="12.75" hidden="1">
      <c r="A179" s="7">
        <v>41790</v>
      </c>
      <c r="C179" s="5">
        <v>0</v>
      </c>
      <c r="D179" s="5"/>
      <c r="E179" s="5">
        <v>0</v>
      </c>
      <c r="F179" s="5"/>
      <c r="G179" s="5">
        <f t="shared" si="15"/>
        <v>50</v>
      </c>
      <c r="H179" s="5"/>
      <c r="I179" s="5">
        <f t="shared" si="16"/>
        <v>29.362859243041346</v>
      </c>
      <c r="J179" s="5"/>
      <c r="K179" s="5">
        <f t="shared" si="17"/>
        <v>19.90306927588262</v>
      </c>
      <c r="L179" s="5"/>
      <c r="M179" s="5">
        <f t="shared" si="18"/>
        <v>766.0258403111874</v>
      </c>
      <c r="N179" s="5"/>
      <c r="O179" s="5">
        <f t="shared" si="19"/>
        <v>50</v>
      </c>
    </row>
    <row r="180" spans="1:15" ht="12.75" hidden="1">
      <c r="A180" s="7">
        <v>41820</v>
      </c>
      <c r="C180" s="5">
        <v>0</v>
      </c>
      <c r="D180" s="5"/>
      <c r="E180" s="5">
        <v>0</v>
      </c>
      <c r="F180" s="5"/>
      <c r="G180" s="5">
        <f t="shared" si="15"/>
        <v>50</v>
      </c>
      <c r="H180" s="5"/>
      <c r="I180" s="5">
        <f t="shared" si="16"/>
        <v>30.09693072411738</v>
      </c>
      <c r="J180" s="5"/>
      <c r="K180" s="5">
        <f t="shared" si="17"/>
        <v>19.150646007779685</v>
      </c>
      <c r="L180" s="5"/>
      <c r="M180" s="5">
        <f t="shared" si="18"/>
        <v>735.176486318967</v>
      </c>
      <c r="N180" s="5"/>
      <c r="O180" s="5">
        <f t="shared" si="19"/>
        <v>50</v>
      </c>
    </row>
    <row r="181" spans="1:15" ht="12.75" hidden="1">
      <c r="A181" s="7">
        <v>41851</v>
      </c>
      <c r="C181" s="5">
        <v>0</v>
      </c>
      <c r="D181" s="5"/>
      <c r="E181" s="5">
        <v>0</v>
      </c>
      <c r="F181" s="5"/>
      <c r="G181" s="5">
        <f t="shared" si="15"/>
        <v>50</v>
      </c>
      <c r="H181" s="5"/>
      <c r="I181" s="5">
        <f t="shared" si="16"/>
        <v>30.849353992220315</v>
      </c>
      <c r="J181" s="5"/>
      <c r="K181" s="5">
        <f t="shared" si="17"/>
        <v>18.379412157974176</v>
      </c>
      <c r="L181" s="5"/>
      <c r="M181" s="5">
        <f t="shared" si="18"/>
        <v>703.5558984769413</v>
      </c>
      <c r="N181" s="5"/>
      <c r="O181" s="5">
        <f t="shared" si="19"/>
        <v>50</v>
      </c>
    </row>
    <row r="182" spans="1:15" ht="12.75" hidden="1">
      <c r="A182" s="7">
        <v>41882</v>
      </c>
      <c r="C182" s="5">
        <v>0</v>
      </c>
      <c r="D182" s="5"/>
      <c r="E182" s="5">
        <v>0</v>
      </c>
      <c r="F182" s="5"/>
      <c r="G182" s="5">
        <f t="shared" si="15"/>
        <v>50</v>
      </c>
      <c r="H182" s="5"/>
      <c r="I182" s="5">
        <f t="shared" si="16"/>
        <v>31.620587842025824</v>
      </c>
      <c r="J182" s="5"/>
      <c r="K182" s="5">
        <f t="shared" si="17"/>
        <v>17.588897461923533</v>
      </c>
      <c r="L182" s="5"/>
      <c r="M182" s="5">
        <f t="shared" si="18"/>
        <v>671.1447959388648</v>
      </c>
      <c r="N182" s="5"/>
      <c r="O182" s="5">
        <f t="shared" si="19"/>
        <v>50</v>
      </c>
    </row>
    <row r="183" spans="1:15" ht="12.75" hidden="1">
      <c r="A183" s="7">
        <v>41912</v>
      </c>
      <c r="C183" s="5">
        <v>0</v>
      </c>
      <c r="D183" s="5"/>
      <c r="E183" s="5">
        <v>0</v>
      </c>
      <c r="F183" s="5"/>
      <c r="G183" s="5">
        <f t="shared" si="15"/>
        <v>50</v>
      </c>
      <c r="H183" s="5"/>
      <c r="I183" s="5">
        <f t="shared" si="16"/>
        <v>32.41110253807646</v>
      </c>
      <c r="J183" s="5"/>
      <c r="K183" s="5">
        <f t="shared" si="17"/>
        <v>16.77861989847162</v>
      </c>
      <c r="L183" s="5"/>
      <c r="M183" s="5">
        <f t="shared" si="18"/>
        <v>637.9234158373365</v>
      </c>
      <c r="N183" s="5"/>
      <c r="O183" s="5">
        <f t="shared" si="19"/>
        <v>50</v>
      </c>
    </row>
    <row r="184" spans="1:15" ht="12.75" hidden="1">
      <c r="A184" s="7">
        <v>41943</v>
      </c>
      <c r="C184" s="5">
        <v>0</v>
      </c>
      <c r="D184" s="5"/>
      <c r="E184" s="5">
        <v>0</v>
      </c>
      <c r="F184" s="5"/>
      <c r="G184" s="5">
        <f t="shared" si="15"/>
        <v>50</v>
      </c>
      <c r="H184" s="5"/>
      <c r="I184" s="5">
        <f t="shared" si="16"/>
        <v>33.22138010152838</v>
      </c>
      <c r="J184" s="5"/>
      <c r="K184" s="5">
        <f t="shared" si="17"/>
        <v>15.948085395933413</v>
      </c>
      <c r="L184" s="5"/>
      <c r="M184" s="5">
        <f t="shared" si="18"/>
        <v>603.8715012332699</v>
      </c>
      <c r="N184" s="5"/>
      <c r="O184" s="5">
        <f t="shared" si="19"/>
        <v>50</v>
      </c>
    </row>
    <row r="185" spans="1:15" ht="12.75" hidden="1">
      <c r="A185" s="7">
        <v>41973</v>
      </c>
      <c r="C185" s="5">
        <v>0</v>
      </c>
      <c r="D185" s="5"/>
      <c r="E185" s="5">
        <v>0</v>
      </c>
      <c r="F185" s="5"/>
      <c r="G185" s="5">
        <f t="shared" si="15"/>
        <v>50</v>
      </c>
      <c r="H185" s="5"/>
      <c r="I185" s="5">
        <f t="shared" si="16"/>
        <v>34.05191460406659</v>
      </c>
      <c r="J185" s="5"/>
      <c r="K185" s="5">
        <f t="shared" si="17"/>
        <v>15.096787530831747</v>
      </c>
      <c r="L185" s="5"/>
      <c r="M185" s="5">
        <f t="shared" si="18"/>
        <v>568.9682887641017</v>
      </c>
      <c r="N185" s="5"/>
      <c r="O185" s="5">
        <f t="shared" si="19"/>
        <v>50</v>
      </c>
    </row>
    <row r="186" spans="1:15" ht="12.75" hidden="1">
      <c r="A186" s="7">
        <v>42004</v>
      </c>
      <c r="C186" s="5">
        <v>0</v>
      </c>
      <c r="D186" s="5"/>
      <c r="E186" s="5">
        <v>0</v>
      </c>
      <c r="F186" s="5"/>
      <c r="G186" s="5">
        <f t="shared" si="15"/>
        <v>50</v>
      </c>
      <c r="H186" s="5"/>
      <c r="I186" s="5">
        <f t="shared" si="16"/>
        <v>34.90321246916825</v>
      </c>
      <c r="J186" s="5"/>
      <c r="K186" s="5">
        <f t="shared" si="17"/>
        <v>14.224207219102542</v>
      </c>
      <c r="L186" s="5"/>
      <c r="M186" s="5">
        <f t="shared" si="18"/>
        <v>533.1924959832043</v>
      </c>
      <c r="N186" s="5"/>
      <c r="O186" s="5">
        <f t="shared" si="19"/>
        <v>50</v>
      </c>
    </row>
    <row r="187" spans="1:15" ht="12.75" hidden="1">
      <c r="A187" s="7">
        <v>42035</v>
      </c>
      <c r="C187" s="5">
        <v>0</v>
      </c>
      <c r="D187" s="5"/>
      <c r="E187" s="5">
        <v>0</v>
      </c>
      <c r="F187" s="5"/>
      <c r="G187" s="5">
        <f t="shared" si="15"/>
        <v>50</v>
      </c>
      <c r="H187" s="5"/>
      <c r="I187" s="5">
        <f t="shared" si="16"/>
        <v>35.77579278089746</v>
      </c>
      <c r="J187" s="5"/>
      <c r="K187" s="5">
        <f t="shared" si="17"/>
        <v>13.329812399580106</v>
      </c>
      <c r="L187" s="5"/>
      <c r="M187" s="5">
        <f t="shared" si="18"/>
        <v>496.52230838278433</v>
      </c>
      <c r="N187" s="5"/>
      <c r="O187" s="5">
        <f t="shared" si="19"/>
        <v>50</v>
      </c>
    </row>
    <row r="188" spans="1:15" ht="12.75" hidden="1">
      <c r="A188" s="7">
        <v>42063</v>
      </c>
      <c r="C188" s="5">
        <v>0</v>
      </c>
      <c r="D188" s="5"/>
      <c r="E188" s="5">
        <v>0</v>
      </c>
      <c r="F188" s="5"/>
      <c r="G188" s="5">
        <f t="shared" si="15"/>
        <v>50</v>
      </c>
      <c r="H188" s="5"/>
      <c r="I188" s="5">
        <f t="shared" si="16"/>
        <v>36.670187600419894</v>
      </c>
      <c r="J188" s="5"/>
      <c r="K188" s="5">
        <f t="shared" si="17"/>
        <v>12.413057709569609</v>
      </c>
      <c r="L188" s="5"/>
      <c r="M188" s="5">
        <f t="shared" si="18"/>
        <v>458.93536609235395</v>
      </c>
      <c r="N188" s="5"/>
      <c r="O188" s="5">
        <f t="shared" si="19"/>
        <v>50</v>
      </c>
    </row>
    <row r="189" spans="1:15" ht="12.75" hidden="1">
      <c r="A189" s="7">
        <v>42094</v>
      </c>
      <c r="C189" s="5">
        <v>0</v>
      </c>
      <c r="D189" s="5"/>
      <c r="E189" s="5">
        <v>0</v>
      </c>
      <c r="F189" s="5"/>
      <c r="G189" s="5">
        <f t="shared" si="15"/>
        <v>50</v>
      </c>
      <c r="H189" s="5"/>
      <c r="I189" s="5">
        <f t="shared" si="16"/>
        <v>37.58694229043039</v>
      </c>
      <c r="J189" s="5"/>
      <c r="K189" s="5">
        <f t="shared" si="17"/>
        <v>11.47338415230885</v>
      </c>
      <c r="L189" s="5"/>
      <c r="M189" s="5">
        <f t="shared" si="18"/>
        <v>420.40875024466277</v>
      </c>
      <c r="N189" s="5"/>
      <c r="O189" s="5">
        <f t="shared" si="19"/>
        <v>50</v>
      </c>
    </row>
    <row r="190" spans="1:15" ht="12.75" hidden="1">
      <c r="A190" s="7">
        <v>42124</v>
      </c>
      <c r="C190" s="5">
        <v>0</v>
      </c>
      <c r="D190" s="5"/>
      <c r="E190" s="5">
        <v>0</v>
      </c>
      <c r="F190" s="5"/>
      <c r="G190" s="5">
        <f t="shared" si="15"/>
        <v>50</v>
      </c>
      <c r="H190" s="5"/>
      <c r="I190" s="5">
        <f t="shared" si="16"/>
        <v>38.52661584769115</v>
      </c>
      <c r="J190" s="5"/>
      <c r="K190" s="5">
        <f t="shared" si="17"/>
        <v>10.51021875611657</v>
      </c>
      <c r="L190" s="5"/>
      <c r="M190" s="5">
        <f t="shared" si="18"/>
        <v>380.9189690007793</v>
      </c>
      <c r="N190" s="5"/>
      <c r="O190" s="5">
        <f t="shared" si="19"/>
        <v>50</v>
      </c>
    </row>
    <row r="191" spans="1:15" ht="12.75" hidden="1">
      <c r="A191" s="7">
        <v>42155</v>
      </c>
      <c r="C191" s="5">
        <v>0</v>
      </c>
      <c r="D191" s="5"/>
      <c r="E191" s="5">
        <v>0</v>
      </c>
      <c r="F191" s="5"/>
      <c r="G191" s="5">
        <f t="shared" si="15"/>
        <v>50</v>
      </c>
      <c r="H191" s="5"/>
      <c r="I191" s="5">
        <f t="shared" si="16"/>
        <v>39.48978124388343</v>
      </c>
      <c r="J191" s="5"/>
      <c r="K191" s="5">
        <f t="shared" si="17"/>
        <v>9.522974225019484</v>
      </c>
      <c r="L191" s="5"/>
      <c r="M191" s="5">
        <f t="shared" si="18"/>
        <v>340.4419432257988</v>
      </c>
      <c r="N191" s="5"/>
      <c r="O191" s="5">
        <f t="shared" si="19"/>
        <v>50</v>
      </c>
    </row>
    <row r="192" spans="1:15" ht="12.75" hidden="1">
      <c r="A192" s="7">
        <v>42185</v>
      </c>
      <c r="C192" s="5">
        <v>0</v>
      </c>
      <c r="D192" s="5"/>
      <c r="E192" s="5">
        <v>0</v>
      </c>
      <c r="F192" s="5"/>
      <c r="G192" s="5">
        <f t="shared" si="15"/>
        <v>50</v>
      </c>
      <c r="H192" s="5"/>
      <c r="I192" s="5">
        <f t="shared" si="16"/>
        <v>40.47702577498052</v>
      </c>
      <c r="J192" s="5"/>
      <c r="K192" s="5">
        <f t="shared" si="17"/>
        <v>8.511048580644971</v>
      </c>
      <c r="L192" s="5"/>
      <c r="M192" s="5">
        <f t="shared" si="18"/>
        <v>298.9529918064438</v>
      </c>
      <c r="N192" s="5"/>
      <c r="O192" s="5">
        <f t="shared" si="19"/>
        <v>50</v>
      </c>
    </row>
    <row r="193" spans="1:15" ht="12.75" hidden="1">
      <c r="A193" s="7">
        <v>42216</v>
      </c>
      <c r="C193" s="5">
        <v>0</v>
      </c>
      <c r="D193" s="5"/>
      <c r="E193" s="5">
        <v>0</v>
      </c>
      <c r="F193" s="5"/>
      <c r="G193" s="5">
        <f t="shared" si="15"/>
        <v>50</v>
      </c>
      <c r="H193" s="5"/>
      <c r="I193" s="5">
        <f t="shared" si="16"/>
        <v>41.48895141935503</v>
      </c>
      <c r="J193" s="5"/>
      <c r="K193" s="5">
        <f t="shared" si="17"/>
        <v>7.473824795161095</v>
      </c>
      <c r="L193" s="5"/>
      <c r="M193" s="5">
        <f t="shared" si="18"/>
        <v>256.42681660160486</v>
      </c>
      <c r="N193" s="5"/>
      <c r="O193" s="5">
        <f t="shared" si="19"/>
        <v>50</v>
      </c>
    </row>
    <row r="194" spans="1:15" ht="12.75" hidden="1">
      <c r="A194" s="7">
        <v>42247</v>
      </c>
      <c r="C194" s="5">
        <v>0</v>
      </c>
      <c r="D194" s="5"/>
      <c r="E194" s="5">
        <v>0</v>
      </c>
      <c r="F194" s="5"/>
      <c r="G194" s="5">
        <f t="shared" si="15"/>
        <v>50</v>
      </c>
      <c r="H194" s="5"/>
      <c r="I194" s="5">
        <f t="shared" si="16"/>
        <v>42.52617520483891</v>
      </c>
      <c r="J194" s="5"/>
      <c r="K194" s="5">
        <f t="shared" si="17"/>
        <v>6.410670415040122</v>
      </c>
      <c r="L194" s="5"/>
      <c r="M194" s="5">
        <f t="shared" si="18"/>
        <v>212.83748701664496</v>
      </c>
      <c r="N194" s="5"/>
      <c r="O194" s="5">
        <f t="shared" si="19"/>
        <v>50</v>
      </c>
    </row>
    <row r="195" spans="1:15" ht="12.75" hidden="1">
      <c r="A195" s="7">
        <v>42277</v>
      </c>
      <c r="C195" s="5">
        <v>0</v>
      </c>
      <c r="D195" s="5"/>
      <c r="E195" s="5">
        <v>0</v>
      </c>
      <c r="F195" s="5"/>
      <c r="G195" s="5">
        <f t="shared" si="15"/>
        <v>50</v>
      </c>
      <c r="H195" s="5"/>
      <c r="I195" s="5">
        <f t="shared" si="16"/>
        <v>43.58932958495988</v>
      </c>
      <c r="J195" s="5"/>
      <c r="K195" s="5">
        <f t="shared" si="17"/>
        <v>5.320937175416124</v>
      </c>
      <c r="L195" s="5"/>
      <c r="M195" s="5">
        <f t="shared" si="18"/>
        <v>168.1584241920611</v>
      </c>
      <c r="N195" s="5"/>
      <c r="O195" s="5">
        <f t="shared" si="19"/>
        <v>50</v>
      </c>
    </row>
    <row r="196" spans="1:15" ht="12.75" hidden="1">
      <c r="A196" s="7">
        <v>42308</v>
      </c>
      <c r="C196" s="5">
        <v>0</v>
      </c>
      <c r="D196" s="5"/>
      <c r="E196" s="5">
        <v>0</v>
      </c>
      <c r="F196" s="5"/>
      <c r="G196" s="5">
        <f t="shared" si="15"/>
        <v>50</v>
      </c>
      <c r="H196" s="5"/>
      <c r="I196" s="5">
        <f t="shared" si="16"/>
        <v>44.67906282458387</v>
      </c>
      <c r="J196" s="5"/>
      <c r="K196" s="5">
        <f t="shared" si="17"/>
        <v>4.2039606048015274</v>
      </c>
      <c r="L196" s="5"/>
      <c r="M196" s="5">
        <f t="shared" si="18"/>
        <v>122.36238479686261</v>
      </c>
      <c r="N196" s="5"/>
      <c r="O196" s="5">
        <f t="shared" si="19"/>
        <v>50</v>
      </c>
    </row>
    <row r="197" spans="1:15" ht="12.75" hidden="1">
      <c r="A197" s="7">
        <v>42338</v>
      </c>
      <c r="C197" s="5">
        <v>0</v>
      </c>
      <c r="D197" s="5"/>
      <c r="E197" s="5">
        <v>0</v>
      </c>
      <c r="F197" s="5"/>
      <c r="G197" s="5">
        <f t="shared" si="15"/>
        <v>50</v>
      </c>
      <c r="H197" s="5"/>
      <c r="I197" s="5">
        <f t="shared" si="16"/>
        <v>45.79603939519847</v>
      </c>
      <c r="J197" s="5"/>
      <c r="K197" s="5">
        <f t="shared" si="17"/>
        <v>3.0590596199215656</v>
      </c>
      <c r="L197" s="5"/>
      <c r="M197" s="5">
        <f t="shared" si="18"/>
        <v>75.42144441678418</v>
      </c>
      <c r="N197" s="5"/>
      <c r="O197" s="5">
        <f t="shared" si="19"/>
        <v>50</v>
      </c>
    </row>
    <row r="198" spans="1:15" ht="12.75">
      <c r="A198" s="7">
        <v>42369</v>
      </c>
      <c r="C198" s="5">
        <v>0</v>
      </c>
      <c r="D198" s="5"/>
      <c r="E198" s="5">
        <v>0</v>
      </c>
      <c r="F198" s="5"/>
      <c r="G198" s="5">
        <f t="shared" si="15"/>
        <v>50</v>
      </c>
      <c r="H198" s="5"/>
      <c r="I198" s="5">
        <f t="shared" si="16"/>
        <v>46.94094038007844</v>
      </c>
      <c r="J198" s="5"/>
      <c r="K198" s="5">
        <f t="shared" si="17"/>
        <v>1.8855361104196047</v>
      </c>
      <c r="L198" s="5"/>
      <c r="M198" s="5">
        <f t="shared" si="18"/>
        <v>27.30698052720379</v>
      </c>
      <c r="N198" s="5"/>
      <c r="O198" s="5">
        <f t="shared" si="19"/>
        <v>50</v>
      </c>
    </row>
    <row r="199" spans="1:15" ht="12.75">
      <c r="A199" s="7">
        <v>42400</v>
      </c>
      <c r="C199" s="5">
        <v>0</v>
      </c>
      <c r="D199" s="5"/>
      <c r="E199" s="5">
        <v>0</v>
      </c>
      <c r="F199" s="5"/>
      <c r="G199" s="5">
        <f>+M198+K199</f>
        <v>27.989655040383887</v>
      </c>
      <c r="H199" s="5"/>
      <c r="I199" s="5">
        <f>+G199-K198-K199</f>
        <v>25.421444416784187</v>
      </c>
      <c r="J199" s="5"/>
      <c r="K199" s="5">
        <f t="shared" si="17"/>
        <v>0.6826745131800949</v>
      </c>
      <c r="L199" s="5"/>
      <c r="M199" s="5">
        <f t="shared" si="18"/>
        <v>0</v>
      </c>
      <c r="N199" s="5"/>
      <c r="O199" s="5">
        <f t="shared" si="19"/>
        <v>27.989655040383887</v>
      </c>
    </row>
    <row r="200" spans="1:15" ht="12.75">
      <c r="A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4.25">
      <c r="A201" s="19" t="s">
        <v>30</v>
      </c>
      <c r="C201" s="5">
        <f>SUM(C14:C200)</f>
        <v>50000</v>
      </c>
      <c r="D201" s="5"/>
      <c r="E201" s="5">
        <f>SUM(E14:E200)</f>
        <v>0</v>
      </c>
      <c r="F201" s="5"/>
      <c r="G201" s="5">
        <f>SUM(G14:G200)</f>
        <v>101903.54977511351</v>
      </c>
      <c r="H201" s="5"/>
      <c r="I201" s="5">
        <f>SUM(I14:I200)</f>
        <v>49999.99999999998</v>
      </c>
      <c r="J201" s="5"/>
      <c r="K201" s="5">
        <f>SUM(K14:K200)</f>
        <v>51903.5497751135</v>
      </c>
      <c r="L201" s="5"/>
      <c r="M201" s="5"/>
      <c r="N201" s="5"/>
      <c r="O201" s="5"/>
    </row>
    <row r="202" spans="1:15" ht="12.75">
      <c r="A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3" ht="14.25">
      <c r="A203" s="17" t="s">
        <v>19</v>
      </c>
      <c r="B203" s="20">
        <v>1</v>
      </c>
      <c r="C203" s="17" t="s">
        <v>31</v>
      </c>
    </row>
    <row r="204" spans="2:3" ht="14.25">
      <c r="B204" s="20">
        <v>2</v>
      </c>
      <c r="C204" s="17" t="s">
        <v>20</v>
      </c>
    </row>
    <row r="205" spans="2:3" ht="14.25">
      <c r="B205" s="20">
        <v>3</v>
      </c>
      <c r="C205" s="17" t="s">
        <v>32</v>
      </c>
    </row>
    <row r="206" spans="2:3" ht="14.25">
      <c r="B206" s="20">
        <v>4</v>
      </c>
      <c r="C206" s="17" t="s">
        <v>33</v>
      </c>
    </row>
    <row r="207" spans="2:3" ht="14.25">
      <c r="B207" s="20">
        <v>5</v>
      </c>
      <c r="C207" s="17" t="s">
        <v>34</v>
      </c>
    </row>
  </sheetData>
  <mergeCells count="2">
    <mergeCell ref="A12:A13"/>
    <mergeCell ref="K10:K12"/>
  </mergeCells>
  <printOptions/>
  <pageMargins left="0.75" right="0.75" top="1" bottom="1" header="0.5" footer="0.5"/>
  <pageSetup fitToHeight="1" fitToWidth="1" horizontalDpi="600" verticalDpi="600" orientation="landscape" paperSize="9" scale="77" r:id="rId1"/>
  <headerFooter alignWithMargins="0">
    <oddHeader>&amp;C&amp;"新細明體,標準"&amp;16附錄&amp;"Arial,標準"2&amp;"新細明體,標準"：利用淨值法計算零售購物款額的年利率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2001-01-14T05:37:01Z</cp:lastPrinted>
  <dcterms:created xsi:type="dcterms:W3CDTF">2000-09-01T08:35:57Z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