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55" windowWidth="19230" windowHeight="10860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A3" i="3"/>
  <c r="A3" i="5"/>
  <c r="J56" i="1" l="1"/>
  <c r="N34" i="1"/>
  <c r="J60" i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<sst xmlns="http://schemas.openxmlformats.org/spreadsheetml/2006/main" count="479" uniqueCount="157">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</sst>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7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8" fillId="0" borderId="0" xfId="0" applyNumberFormat="1" applyFont="1" applyProtection="1"/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>
      <selection activeCell="L1" sqref="L1:N1"/>
    </sheetView>
  </sheetViews>
  <sheetFormatPr defaultColWidth="7.85546875" defaultRowHeight="12.75" x14ac:dyDescent="0.2"/>
  <cols>
    <col min="1" max="1" width="3.7109375" style="99" customWidth="1"/>
    <col min="2" max="2" width="45.7109375" style="99" customWidth="1"/>
    <col min="3" max="4" width="12.7109375" style="99" customWidth="1"/>
    <col min="5" max="5" width="1.7109375" style="107" customWidth="1"/>
    <col min="6" max="6" width="7" style="99" customWidth="1"/>
    <col min="7" max="7" width="1.7109375" style="108" customWidth="1"/>
    <col min="8" max="8" width="12.7109375" style="99" customWidth="1"/>
    <col min="9" max="9" width="1.7109375" style="107" customWidth="1"/>
    <col min="10" max="10" width="8.7109375" style="99" customWidth="1"/>
    <col min="11" max="11" width="1.7109375" style="108" customWidth="1"/>
    <col min="12" max="12" width="12.7109375" style="99" customWidth="1"/>
    <col min="13" max="13" width="1.7109375" style="107" customWidth="1"/>
    <col min="14" max="14" width="6.42578125" style="99" customWidth="1"/>
    <col min="15" max="15" width="1.7109375" style="109" customWidth="1"/>
    <col min="16" max="16" width="1.7109375" style="99" customWidth="1"/>
    <col min="17" max="17" width="7.85546875" style="99"/>
    <col min="18" max="19" width="9.42578125" style="99" bestFit="1" customWidth="1"/>
    <col min="20" max="16384" width="7.85546875" style="99"/>
  </cols>
  <sheetData>
    <row r="1" spans="1:25" ht="15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0"/>
      <c r="M1" s="180"/>
      <c r="N1" s="180"/>
      <c r="O1" s="97"/>
      <c r="P1" s="98"/>
      <c r="Q1" s="176"/>
    </row>
    <row r="2" spans="1:25" ht="20.25" x14ac:dyDescent="0.3">
      <c r="A2" s="6" t="str">
        <f>"TABLE 1A  :  HONG KONG MONETARY  STATISTICS  -  "&amp;TEXT(C7,"mmmm yyyy")</f>
        <v>TABLE 1A  :  HONG KONG MONETARY  STATISTICS  -  August 2018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5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5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5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5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5" x14ac:dyDescent="0.25">
      <c r="A7" s="96"/>
      <c r="B7" s="96"/>
      <c r="C7" s="117">
        <v>43313</v>
      </c>
      <c r="D7" s="47" t="str">
        <f>"Earlier months (% change to "&amp;TEXT(C7,"mmm yyyy")&amp;")"</f>
        <v>Earlier months (% change to Aug 2018)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5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5" x14ac:dyDescent="0.25">
      <c r="A9" s="96"/>
      <c r="B9" s="96"/>
      <c r="C9" s="101"/>
      <c r="D9" s="52">
        <f>C7-25</f>
        <v>43288</v>
      </c>
      <c r="E9" s="102"/>
      <c r="F9" s="103"/>
      <c r="G9" s="21"/>
      <c r="H9" s="52">
        <f>C7-89</f>
        <v>43224</v>
      </c>
      <c r="I9" s="102"/>
      <c r="J9" s="103"/>
      <c r="K9" s="21"/>
      <c r="L9" s="52">
        <f>C7-365</f>
        <v>42948</v>
      </c>
      <c r="M9" s="20"/>
      <c r="N9" s="96"/>
      <c r="O9" s="97"/>
      <c r="P9" s="104"/>
    </row>
    <row r="10" spans="1:25" ht="15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5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5" x14ac:dyDescent="0.25">
      <c r="A12" s="30" t="s">
        <v>1</v>
      </c>
      <c r="B12" s="30"/>
      <c r="C12" s="88">
        <v>1601791.9339999999</v>
      </c>
      <c r="D12" s="88">
        <v>1628415.0490000001</v>
      </c>
      <c r="E12" s="42" t="s">
        <v>2</v>
      </c>
      <c r="F12" s="43">
        <f>C12/D12*100-100</f>
        <v>-1.634909663623489</v>
      </c>
      <c r="G12" s="44" t="s">
        <v>3</v>
      </c>
      <c r="H12" s="88">
        <v>1692271.828</v>
      </c>
      <c r="I12" s="42" t="s">
        <v>2</v>
      </c>
      <c r="J12" s="43">
        <f>C12/H12*100-100</f>
        <v>-5.3466525000852414</v>
      </c>
      <c r="K12" s="44" t="s">
        <v>3</v>
      </c>
      <c r="L12" s="88">
        <v>1550258.5619999999</v>
      </c>
      <c r="M12" s="42" t="s">
        <v>2</v>
      </c>
      <c r="N12" s="43">
        <f>C12/L12*100-100</f>
        <v>3.3241791571540347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5" x14ac:dyDescent="0.25">
      <c r="A13" s="30" t="s">
        <v>4</v>
      </c>
      <c r="B13" s="30"/>
      <c r="C13" s="88">
        <v>843135.51100000006</v>
      </c>
      <c r="D13" s="88">
        <v>867827.22100000002</v>
      </c>
      <c r="E13" s="42" t="s">
        <v>2</v>
      </c>
      <c r="F13" s="43">
        <f>C13/D13*100-100</f>
        <v>-2.8452334062012596</v>
      </c>
      <c r="G13" s="44" t="s">
        <v>3</v>
      </c>
      <c r="H13" s="88">
        <v>853099.59900000005</v>
      </c>
      <c r="I13" s="42" t="s">
        <v>2</v>
      </c>
      <c r="J13" s="43">
        <f>C13/H13*100-100</f>
        <v>-1.1679864826662509</v>
      </c>
      <c r="K13" s="44" t="s">
        <v>3</v>
      </c>
      <c r="L13" s="88">
        <v>783148.48499999999</v>
      </c>
      <c r="M13" s="42" t="s">
        <v>2</v>
      </c>
      <c r="N13" s="43">
        <f>C13/L13*100-100</f>
        <v>7.659725728767782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5" x14ac:dyDescent="0.25">
      <c r="A14" s="30" t="s">
        <v>5</v>
      </c>
      <c r="B14" s="30"/>
      <c r="C14" s="88">
        <v>2444927.4449999998</v>
      </c>
      <c r="D14" s="88">
        <v>2496242.27</v>
      </c>
      <c r="E14" s="42" t="s">
        <v>2</v>
      </c>
      <c r="F14" s="43">
        <f>C14/D14*100-100</f>
        <v>-2.0556828804922134</v>
      </c>
      <c r="G14" s="44" t="s">
        <v>3</v>
      </c>
      <c r="H14" s="88">
        <v>2545371.4270000001</v>
      </c>
      <c r="I14" s="42" t="s">
        <v>2</v>
      </c>
      <c r="J14" s="43">
        <f>C14/H14*100-100</f>
        <v>-3.9461424346381051</v>
      </c>
      <c r="K14" s="44" t="s">
        <v>3</v>
      </c>
      <c r="L14" s="88">
        <v>2333407.0469999998</v>
      </c>
      <c r="M14" s="42" t="s">
        <v>2</v>
      </c>
      <c r="N14" s="43">
        <f>C14/L14*100-100</f>
        <v>4.7792946431433307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5" x14ac:dyDescent="0.25">
      <c r="A15" s="30" t="s">
        <v>6</v>
      </c>
      <c r="B15" s="96"/>
      <c r="C15" s="121">
        <v>7262175.909</v>
      </c>
      <c r="D15" s="88">
        <v>7268062.159</v>
      </c>
      <c r="E15" s="42" t="s">
        <v>2</v>
      </c>
      <c r="F15" s="43">
        <f t="shared" ref="F15:F20" si="0">C15/D15*100-100</f>
        <v>-8.0987887434488925E-2</v>
      </c>
      <c r="G15" s="44" t="s">
        <v>3</v>
      </c>
      <c r="H15" s="88">
        <v>7274433.0499999998</v>
      </c>
      <c r="I15" s="42" t="s">
        <v>2</v>
      </c>
      <c r="J15" s="43">
        <f t="shared" ref="J15:J20" si="1">C15/H15*100-100</f>
        <v>-0.16849616892137931</v>
      </c>
      <c r="K15" s="44" t="s">
        <v>3</v>
      </c>
      <c r="L15" s="88">
        <v>6917932.6289999997</v>
      </c>
      <c r="M15" s="42" t="s">
        <v>2</v>
      </c>
      <c r="N15" s="43">
        <f t="shared" ref="N15:N20" si="2">C15/L15*100-100</f>
        <v>4.9761004979570203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5" x14ac:dyDescent="0.25">
      <c r="A16" s="30" t="s">
        <v>7</v>
      </c>
      <c r="B16" s="96"/>
      <c r="C16" s="121">
        <v>6801339.3169999998</v>
      </c>
      <c r="D16" s="88">
        <v>6717776.3820000002</v>
      </c>
      <c r="E16" s="42" t="s">
        <v>2</v>
      </c>
      <c r="F16" s="43">
        <f t="shared" si="0"/>
        <v>1.2439076600391701</v>
      </c>
      <c r="G16" s="44" t="s">
        <v>3</v>
      </c>
      <c r="H16" s="88">
        <v>6734669.7220000001</v>
      </c>
      <c r="I16" s="42" t="s">
        <v>2</v>
      </c>
      <c r="J16" s="43">
        <f t="shared" si="1"/>
        <v>0.98994602188452063</v>
      </c>
      <c r="K16" s="44" t="s">
        <v>3</v>
      </c>
      <c r="L16" s="88">
        <v>6518493.7640000004</v>
      </c>
      <c r="M16" s="42" t="s">
        <v>2</v>
      </c>
      <c r="N16" s="43">
        <f t="shared" si="2"/>
        <v>4.339124393461617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5" x14ac:dyDescent="0.25">
      <c r="A17" s="30" t="s">
        <v>5</v>
      </c>
      <c r="B17" s="96"/>
      <c r="C17" s="121">
        <v>14063515.226</v>
      </c>
      <c r="D17" s="88">
        <v>13985838.540999999</v>
      </c>
      <c r="E17" s="42" t="s">
        <v>2</v>
      </c>
      <c r="F17" s="43">
        <f t="shared" si="0"/>
        <v>0.55539526480509949</v>
      </c>
      <c r="G17" s="44" t="s">
        <v>3</v>
      </c>
      <c r="H17" s="88">
        <v>14009102.772</v>
      </c>
      <c r="I17" s="42" t="s">
        <v>2</v>
      </c>
      <c r="J17" s="43">
        <f t="shared" si="1"/>
        <v>0.38840784371112136</v>
      </c>
      <c r="K17" s="44" t="s">
        <v>3</v>
      </c>
      <c r="L17" s="88">
        <v>13436426.392999999</v>
      </c>
      <c r="M17" s="42" t="s">
        <v>2</v>
      </c>
      <c r="N17" s="43">
        <f t="shared" si="2"/>
        <v>4.6670804770433421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5" x14ac:dyDescent="0.25">
      <c r="A18" s="30" t="s">
        <v>8</v>
      </c>
      <c r="B18" s="96"/>
      <c r="C18" s="88">
        <v>7282172.602</v>
      </c>
      <c r="D18" s="88">
        <v>7286072.0870000003</v>
      </c>
      <c r="E18" s="42" t="s">
        <v>2</v>
      </c>
      <c r="F18" s="43">
        <f t="shared" si="0"/>
        <v>-5.351971478511075E-2</v>
      </c>
      <c r="G18" s="44" t="s">
        <v>3</v>
      </c>
      <c r="H18" s="88">
        <v>7291677.4280000003</v>
      </c>
      <c r="I18" s="42" t="s">
        <v>2</v>
      </c>
      <c r="J18" s="43">
        <f t="shared" si="1"/>
        <v>-0.13035170705030907</v>
      </c>
      <c r="K18" s="44" t="s">
        <v>3</v>
      </c>
      <c r="L18" s="88">
        <v>6931862.0060000001</v>
      </c>
      <c r="M18" s="42" t="s">
        <v>2</v>
      </c>
      <c r="N18" s="43">
        <f t="shared" si="2"/>
        <v>5.0536291071112203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5" x14ac:dyDescent="0.25">
      <c r="A19" s="30" t="s">
        <v>7</v>
      </c>
      <c r="B19" s="96"/>
      <c r="C19" s="88">
        <v>6837530.7970000003</v>
      </c>
      <c r="D19" s="88">
        <v>6751219.1840000004</v>
      </c>
      <c r="E19" s="42" t="s">
        <v>2</v>
      </c>
      <c r="F19" s="43">
        <f t="shared" si="0"/>
        <v>1.2784596477707737</v>
      </c>
      <c r="G19" s="44" t="s">
        <v>3</v>
      </c>
      <c r="H19" s="88">
        <v>6769440.3839999996</v>
      </c>
      <c r="I19" s="42" t="s">
        <v>2</v>
      </c>
      <c r="J19" s="43">
        <f t="shared" si="1"/>
        <v>1.0058499541695625</v>
      </c>
      <c r="K19" s="44" t="s">
        <v>3</v>
      </c>
      <c r="L19" s="88">
        <v>6551954.0889999997</v>
      </c>
      <c r="M19" s="42" t="s">
        <v>2</v>
      </c>
      <c r="N19" s="43">
        <f t="shared" si="2"/>
        <v>4.3586494062809606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5" x14ac:dyDescent="0.25">
      <c r="A20" s="30" t="s">
        <v>5</v>
      </c>
      <c r="B20" s="96"/>
      <c r="C20" s="88">
        <v>14119703.399</v>
      </c>
      <c r="D20" s="88">
        <v>14037291.271</v>
      </c>
      <c r="E20" s="42" t="s">
        <v>2</v>
      </c>
      <c r="F20" s="43">
        <f t="shared" si="0"/>
        <v>0.58709423640910074</v>
      </c>
      <c r="G20" s="44" t="s">
        <v>3</v>
      </c>
      <c r="H20" s="88">
        <v>14061117.812000001</v>
      </c>
      <c r="I20" s="42" t="s">
        <v>2</v>
      </c>
      <c r="J20" s="43">
        <f t="shared" si="1"/>
        <v>0.4166495707048341</v>
      </c>
      <c r="K20" s="44" t="s">
        <v>3</v>
      </c>
      <c r="L20" s="88">
        <v>13483816.095000001</v>
      </c>
      <c r="M20" s="42" t="s">
        <v>2</v>
      </c>
      <c r="N20" s="43">
        <f t="shared" si="2"/>
        <v>4.7159298192727164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5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5" x14ac:dyDescent="0.25">
      <c r="A22" s="30" t="s">
        <v>9</v>
      </c>
      <c r="B22" s="96"/>
      <c r="C22" s="88">
        <v>480802</v>
      </c>
      <c r="D22" s="88">
        <v>482525</v>
      </c>
      <c r="E22" s="42" t="s">
        <v>2</v>
      </c>
      <c r="F22" s="43">
        <f>C22/D22*100-100</f>
        <v>-0.35707994404434373</v>
      </c>
      <c r="G22" s="44" t="s">
        <v>3</v>
      </c>
      <c r="H22" s="88">
        <v>483990</v>
      </c>
      <c r="I22" s="42" t="s">
        <v>2</v>
      </c>
      <c r="J22" s="43">
        <f>C22/H22*100-100</f>
        <v>-0.65869129527469283</v>
      </c>
      <c r="K22" s="44" t="s">
        <v>3</v>
      </c>
      <c r="L22" s="88">
        <v>441071</v>
      </c>
      <c r="M22" s="42" t="s">
        <v>2</v>
      </c>
      <c r="N22" s="43">
        <f>C22/L22*100-100</f>
        <v>9.0078468092438726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5" x14ac:dyDescent="0.25">
      <c r="A23" s="30" t="s">
        <v>10</v>
      </c>
      <c r="B23" s="96"/>
      <c r="C23" s="88">
        <v>459247.88500000001</v>
      </c>
      <c r="D23" s="88">
        <v>461286.79100000003</v>
      </c>
      <c r="E23" s="42" t="s">
        <v>2</v>
      </c>
      <c r="F23" s="43">
        <f>C23/D23*100-100</f>
        <v>-0.4420039853254849</v>
      </c>
      <c r="G23" s="44" t="s">
        <v>3</v>
      </c>
      <c r="H23" s="88">
        <v>462139.658</v>
      </c>
      <c r="I23" s="42" t="s">
        <v>2</v>
      </c>
      <c r="J23" s="43">
        <f>C23/H23*100-100</f>
        <v>-0.62573573809153515</v>
      </c>
      <c r="K23" s="44" t="s">
        <v>3</v>
      </c>
      <c r="L23" s="88">
        <v>421209.33600000001</v>
      </c>
      <c r="M23" s="42" t="s">
        <v>2</v>
      </c>
      <c r="N23" s="43">
        <f>C23/L23*100-100</f>
        <v>9.0307943696670492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5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5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5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5" x14ac:dyDescent="0.25">
      <c r="A27" s="35" t="s">
        <v>1</v>
      </c>
      <c r="B27" s="96"/>
      <c r="C27" s="88">
        <v>1597807.1950000001</v>
      </c>
      <c r="D27" s="121">
        <v>1625545.331</v>
      </c>
      <c r="E27" s="122" t="s">
        <v>2</v>
      </c>
      <c r="F27" s="118">
        <f>C27/D27*100-100</f>
        <v>-1.7063895709962082</v>
      </c>
      <c r="G27" s="123" t="s">
        <v>3</v>
      </c>
      <c r="H27" s="88">
        <v>1691207.4739999999</v>
      </c>
      <c r="I27" s="122" t="s">
        <v>2</v>
      </c>
      <c r="J27" s="118">
        <f>C27/H27*100-100</f>
        <v>-5.5226978614925315</v>
      </c>
      <c r="K27" s="123" t="s">
        <v>3</v>
      </c>
      <c r="L27" s="121">
        <v>1546620.9979999999</v>
      </c>
      <c r="M27" s="122" t="s">
        <v>2</v>
      </c>
      <c r="N27" s="118">
        <f>C27/L27*100-100</f>
        <v>3.3095501138411549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5" x14ac:dyDescent="0.25">
      <c r="A28" s="30" t="s">
        <v>97</v>
      </c>
      <c r="B28" s="96"/>
      <c r="C28" s="88">
        <v>464760.86900000001</v>
      </c>
      <c r="D28" s="121">
        <v>466533.81</v>
      </c>
      <c r="E28" s="122" t="s">
        <v>2</v>
      </c>
      <c r="F28" s="118">
        <f>C28/D28*100-100</f>
        <v>-0.38002411872356845</v>
      </c>
      <c r="G28" s="123" t="s">
        <v>3</v>
      </c>
      <c r="H28" s="88">
        <v>463958.11800000002</v>
      </c>
      <c r="I28" s="122" t="s">
        <v>2</v>
      </c>
      <c r="J28" s="118">
        <f>C28/H28*100-100</f>
        <v>0.17302229853429196</v>
      </c>
      <c r="K28" s="123" t="s">
        <v>3</v>
      </c>
      <c r="L28" s="121">
        <v>426251.46399999998</v>
      </c>
      <c r="M28" s="122" t="s">
        <v>2</v>
      </c>
      <c r="N28" s="118">
        <f>C28/L28*100-100</f>
        <v>9.0344334864266926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5" x14ac:dyDescent="0.25">
      <c r="A29" s="30" t="s">
        <v>98</v>
      </c>
      <c r="B29" s="96"/>
      <c r="C29" s="88">
        <v>1133046.327</v>
      </c>
      <c r="D29" s="121">
        <v>1159011.5209999999</v>
      </c>
      <c r="E29" s="122" t="s">
        <v>2</v>
      </c>
      <c r="F29" s="118">
        <f>C29/D29*100-100</f>
        <v>-2.2402878254046215</v>
      </c>
      <c r="G29" s="123" t="s">
        <v>3</v>
      </c>
      <c r="H29" s="88">
        <v>1227249.3570000001</v>
      </c>
      <c r="I29" s="122" t="s">
        <v>2</v>
      </c>
      <c r="J29" s="118">
        <f>C29/H29*100-100</f>
        <v>-7.675948613269469</v>
      </c>
      <c r="K29" s="123" t="s">
        <v>3</v>
      </c>
      <c r="L29" s="121">
        <v>1120369.534</v>
      </c>
      <c r="M29" s="122" t="s">
        <v>2</v>
      </c>
      <c r="N29" s="118">
        <f>C29/L29*100-100</f>
        <v>1.1314831950794542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5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5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5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5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5" x14ac:dyDescent="0.25">
      <c r="A34" s="30" t="s">
        <v>131</v>
      </c>
      <c r="B34" s="96"/>
      <c r="C34" s="88">
        <v>1985679.56</v>
      </c>
      <c r="D34" s="88">
        <v>2034955.4790000001</v>
      </c>
      <c r="E34" s="42" t="s">
        <v>2</v>
      </c>
      <c r="F34" s="43">
        <f>C34/D34*100-100</f>
        <v>-2.4214740572218716</v>
      </c>
      <c r="G34" s="44" t="s">
        <v>3</v>
      </c>
      <c r="H34" s="88">
        <v>2083231.7690000001</v>
      </c>
      <c r="I34" s="42" t="s">
        <v>2</v>
      </c>
      <c r="J34" s="43">
        <f>C34/H34*100-100</f>
        <v>-4.6827343194188842</v>
      </c>
      <c r="K34" s="44" t="s">
        <v>3</v>
      </c>
      <c r="L34" s="88">
        <v>1912197.7109999999</v>
      </c>
      <c r="M34" s="42" t="s">
        <v>2</v>
      </c>
      <c r="N34" s="43">
        <f>C34/L34*100-100</f>
        <v>3.8427955737679724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5" x14ac:dyDescent="0.25">
      <c r="A35" s="30" t="s">
        <v>132</v>
      </c>
      <c r="B35" s="96"/>
      <c r="C35" s="88">
        <v>5076201.2529999996</v>
      </c>
      <c r="D35" s="88">
        <v>5106266.4819999998</v>
      </c>
      <c r="E35" s="42" t="s">
        <v>2</v>
      </c>
      <c r="F35" s="43">
        <f t="shared" ref="F35:F49" si="3">C35/D35*100-100</f>
        <v>-0.58879083388974607</v>
      </c>
      <c r="G35" s="44" t="s">
        <v>3</v>
      </c>
      <c r="H35" s="88">
        <v>5257525.2759999996</v>
      </c>
      <c r="I35" s="42" t="s">
        <v>2</v>
      </c>
      <c r="J35" s="43">
        <f t="shared" ref="J35:J49" si="4">C35/H35*100-100</f>
        <v>-3.4488473850562968</v>
      </c>
      <c r="K35" s="44" t="s">
        <v>3</v>
      </c>
      <c r="L35" s="88">
        <v>5270775.716</v>
      </c>
      <c r="M35" s="42" t="s">
        <v>2</v>
      </c>
      <c r="N35" s="43">
        <f t="shared" ref="N35:N49" si="5">C35/L35*100-100</f>
        <v>-3.6915716677025188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5" x14ac:dyDescent="0.25">
      <c r="A36" s="30" t="s">
        <v>133</v>
      </c>
      <c r="B36" s="96"/>
      <c r="C36" s="88">
        <v>5964682.4270000001</v>
      </c>
      <c r="D36" s="88">
        <v>5804317.7929999996</v>
      </c>
      <c r="E36" s="42" t="s">
        <v>2</v>
      </c>
      <c r="F36" s="43">
        <f t="shared" si="3"/>
        <v>2.7628506866629579</v>
      </c>
      <c r="G36" s="44" t="s">
        <v>3</v>
      </c>
      <c r="H36" s="88">
        <v>5646606.8810000001</v>
      </c>
      <c r="I36" s="42" t="s">
        <v>2</v>
      </c>
      <c r="J36" s="43">
        <f t="shared" si="4"/>
        <v>5.6330386142211779</v>
      </c>
      <c r="K36" s="44" t="s">
        <v>3</v>
      </c>
      <c r="L36" s="88">
        <v>5300017.5209999997</v>
      </c>
      <c r="M36" s="42" t="s">
        <v>2</v>
      </c>
      <c r="N36" s="43">
        <f t="shared" si="5"/>
        <v>12.540805825007766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5" x14ac:dyDescent="0.25">
      <c r="A37" s="30" t="s">
        <v>11</v>
      </c>
      <c r="B37" s="46"/>
      <c r="C37" s="88">
        <v>5917473.6500000004</v>
      </c>
      <c r="D37" s="88">
        <v>5762176.0860000001</v>
      </c>
      <c r="E37" s="42" t="s">
        <v>2</v>
      </c>
      <c r="F37" s="43">
        <f t="shared" si="3"/>
        <v>2.6951200671794311</v>
      </c>
      <c r="G37" s="44" t="s">
        <v>3</v>
      </c>
      <c r="H37" s="88">
        <v>5603118.3799999999</v>
      </c>
      <c r="I37" s="42" t="s">
        <v>2</v>
      </c>
      <c r="J37" s="43">
        <f t="shared" si="4"/>
        <v>5.610362813715895</v>
      </c>
      <c r="K37" s="44" t="s">
        <v>3</v>
      </c>
      <c r="L37" s="88">
        <v>5258781.3870000001</v>
      </c>
      <c r="M37" s="42" t="s">
        <v>2</v>
      </c>
      <c r="N37" s="43">
        <f t="shared" si="5"/>
        <v>12.525568463985294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5" x14ac:dyDescent="0.25">
      <c r="A38" s="30" t="s">
        <v>12</v>
      </c>
      <c r="B38" s="46"/>
      <c r="C38" s="88">
        <v>41168.915000000001</v>
      </c>
      <c r="D38" s="88">
        <v>36160.347999999998</v>
      </c>
      <c r="E38" s="42" t="s">
        <v>2</v>
      </c>
      <c r="F38" s="43">
        <f t="shared" si="3"/>
        <v>13.850992252618809</v>
      </c>
      <c r="G38" s="44" t="s">
        <v>3</v>
      </c>
      <c r="H38" s="88">
        <v>37660.36</v>
      </c>
      <c r="I38" s="42" t="s">
        <v>2</v>
      </c>
      <c r="J38" s="43">
        <f t="shared" si="4"/>
        <v>9.3163076508031395</v>
      </c>
      <c r="K38" s="44" t="s">
        <v>3</v>
      </c>
      <c r="L38" s="88">
        <v>35381.137999999999</v>
      </c>
      <c r="M38" s="42" t="s">
        <v>2</v>
      </c>
      <c r="N38" s="43">
        <f t="shared" si="5"/>
        <v>16.358368687858487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5" x14ac:dyDescent="0.25">
      <c r="A39" s="30" t="s">
        <v>13</v>
      </c>
      <c r="B39" s="46"/>
      <c r="C39" s="88">
        <v>6039.8620000000001</v>
      </c>
      <c r="D39" s="88">
        <v>5981.3590000000004</v>
      </c>
      <c r="E39" s="42" t="s">
        <v>2</v>
      </c>
      <c r="F39" s="43">
        <f t="shared" si="3"/>
        <v>0.97808875875867329</v>
      </c>
      <c r="G39" s="44" t="s">
        <v>3</v>
      </c>
      <c r="H39" s="88">
        <v>5828.1409999999996</v>
      </c>
      <c r="I39" s="42" t="s">
        <v>2</v>
      </c>
      <c r="J39" s="43">
        <f t="shared" si="4"/>
        <v>3.6327364077155977</v>
      </c>
      <c r="K39" s="44" t="s">
        <v>3</v>
      </c>
      <c r="L39" s="88">
        <v>5854.9960000000001</v>
      </c>
      <c r="M39" s="42" t="s">
        <v>2</v>
      </c>
      <c r="N39" s="43">
        <f t="shared" si="5"/>
        <v>3.1574060853329229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5" x14ac:dyDescent="0.25">
      <c r="A40" s="30" t="s">
        <v>14</v>
      </c>
      <c r="B40" s="96"/>
      <c r="C40" s="88">
        <v>6721152.0990000004</v>
      </c>
      <c r="D40" s="88">
        <v>6728349.1040000003</v>
      </c>
      <c r="E40" s="42" t="s">
        <v>2</v>
      </c>
      <c r="F40" s="43">
        <f t="shared" si="3"/>
        <v>-0.10696539208586842</v>
      </c>
      <c r="G40" s="44" t="s">
        <v>3</v>
      </c>
      <c r="H40" s="88">
        <v>6726931.2290000003</v>
      </c>
      <c r="I40" s="42" t="s">
        <v>2</v>
      </c>
      <c r="J40" s="43">
        <f t="shared" si="4"/>
        <v>-8.5910347575506307E-2</v>
      </c>
      <c r="K40" s="44" t="s">
        <v>3</v>
      </c>
      <c r="L40" s="88">
        <v>6416867.1890000002</v>
      </c>
      <c r="M40" s="42" t="s">
        <v>2</v>
      </c>
      <c r="N40" s="43">
        <f t="shared" si="5"/>
        <v>4.7419543063259084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5" x14ac:dyDescent="0.25">
      <c r="A41" s="30" t="s">
        <v>15</v>
      </c>
      <c r="B41" s="96"/>
      <c r="C41" s="88">
        <v>1142544.0490000001</v>
      </c>
      <c r="D41" s="88">
        <v>1167128.2579999999</v>
      </c>
      <c r="E41" s="42" t="s">
        <v>2</v>
      </c>
      <c r="F41" s="43">
        <f t="shared" si="3"/>
        <v>-2.1063845238506644</v>
      </c>
      <c r="G41" s="44" t="s">
        <v>3</v>
      </c>
      <c r="H41" s="88">
        <v>1230132.17</v>
      </c>
      <c r="I41" s="42" t="s">
        <v>2</v>
      </c>
      <c r="J41" s="43">
        <f t="shared" si="4"/>
        <v>-7.1202203418515495</v>
      </c>
      <c r="K41" s="44" t="s">
        <v>3</v>
      </c>
      <c r="L41" s="88">
        <v>1129049.226</v>
      </c>
      <c r="M41" s="42" t="s">
        <v>2</v>
      </c>
      <c r="N41" s="43">
        <f t="shared" si="5"/>
        <v>1.1952377885072138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5" x14ac:dyDescent="0.25">
      <c r="A42" s="30" t="s">
        <v>16</v>
      </c>
      <c r="B42" s="96"/>
      <c r="C42" s="88">
        <v>2970066.4569999999</v>
      </c>
      <c r="D42" s="88">
        <v>2986983.8050000002</v>
      </c>
      <c r="E42" s="42" t="s">
        <v>2</v>
      </c>
      <c r="F42" s="43">
        <f t="shared" si="3"/>
        <v>-0.56636892278028483</v>
      </c>
      <c r="G42" s="44" t="s">
        <v>3</v>
      </c>
      <c r="H42" s="88">
        <v>3081246.6869999999</v>
      </c>
      <c r="I42" s="42" t="s">
        <v>2</v>
      </c>
      <c r="J42" s="43">
        <f t="shared" si="4"/>
        <v>-3.6082872062492442</v>
      </c>
      <c r="K42" s="44" t="s">
        <v>3</v>
      </c>
      <c r="L42" s="88">
        <v>3056517.645</v>
      </c>
      <c r="M42" s="42" t="s">
        <v>2</v>
      </c>
      <c r="N42" s="43">
        <f t="shared" si="5"/>
        <v>-2.8284210346837426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5" x14ac:dyDescent="0.25">
      <c r="A43" s="30" t="s">
        <v>17</v>
      </c>
      <c r="B43" s="96"/>
      <c r="C43" s="88">
        <v>2608541.5929999999</v>
      </c>
      <c r="D43" s="88">
        <v>2574237.0410000002</v>
      </c>
      <c r="E43" s="42" t="s">
        <v>2</v>
      </c>
      <c r="F43" s="43">
        <f t="shared" si="3"/>
        <v>1.3326104571424082</v>
      </c>
      <c r="G43" s="44" t="s">
        <v>3</v>
      </c>
      <c r="H43" s="88">
        <v>2415552.372</v>
      </c>
      <c r="I43" s="42" t="s">
        <v>2</v>
      </c>
      <c r="J43" s="43">
        <f t="shared" si="4"/>
        <v>7.9894447016361454</v>
      </c>
      <c r="K43" s="44" t="s">
        <v>3</v>
      </c>
      <c r="L43" s="88">
        <v>2231300.318</v>
      </c>
      <c r="M43" s="42" t="s">
        <v>2</v>
      </c>
      <c r="N43" s="43">
        <f t="shared" si="5"/>
        <v>16.906790715565151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5" x14ac:dyDescent="0.25">
      <c r="A44" s="30" t="s">
        <v>18</v>
      </c>
      <c r="B44" s="96"/>
      <c r="C44" s="88">
        <v>4661349.6529999999</v>
      </c>
      <c r="D44" s="88">
        <v>4582192.84</v>
      </c>
      <c r="E44" s="42" t="s">
        <v>2</v>
      </c>
      <c r="F44" s="43">
        <f t="shared" si="3"/>
        <v>1.7274875974010655</v>
      </c>
      <c r="G44" s="44" t="s">
        <v>3</v>
      </c>
      <c r="H44" s="88">
        <v>4555349.1979999999</v>
      </c>
      <c r="I44" s="42" t="s">
        <v>2</v>
      </c>
      <c r="J44" s="43">
        <f t="shared" si="4"/>
        <v>2.3269446620368655</v>
      </c>
      <c r="K44" s="44" t="s">
        <v>3</v>
      </c>
      <c r="L44" s="88">
        <v>4544230.0049999999</v>
      </c>
      <c r="M44" s="42" t="s">
        <v>2</v>
      </c>
      <c r="N44" s="43">
        <f t="shared" si="5"/>
        <v>2.5773265849469311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5" x14ac:dyDescent="0.25">
      <c r="A45" s="30" t="s">
        <v>19</v>
      </c>
      <c r="B45" s="96"/>
      <c r="C45" s="88">
        <v>1644061.4879999999</v>
      </c>
      <c r="D45" s="88">
        <v>1634997.81</v>
      </c>
      <c r="E45" s="42" t="s">
        <v>2</v>
      </c>
      <c r="F45" s="43">
        <f t="shared" si="3"/>
        <v>0.55435413702480218</v>
      </c>
      <c r="G45" s="44" t="s">
        <v>3</v>
      </c>
      <c r="H45" s="88">
        <v>1705083.4990000001</v>
      </c>
      <c r="I45" s="42" t="s">
        <v>2</v>
      </c>
      <c r="J45" s="43">
        <f t="shared" si="4"/>
        <v>-3.5788283116802546</v>
      </c>
      <c r="K45" s="44" t="s">
        <v>3</v>
      </c>
      <c r="L45" s="88">
        <v>1521893.754</v>
      </c>
      <c r="M45" s="42" t="s">
        <v>2</v>
      </c>
      <c r="N45" s="43">
        <f t="shared" si="5"/>
        <v>8.0273497199726336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5" x14ac:dyDescent="0.25">
      <c r="A46" s="30" t="s">
        <v>20</v>
      </c>
      <c r="B46" s="96"/>
      <c r="C46" s="88">
        <v>6305411.1409999998</v>
      </c>
      <c r="D46" s="88">
        <v>6217190.6500000004</v>
      </c>
      <c r="E46" s="42" t="s">
        <v>2</v>
      </c>
      <c r="F46" s="43">
        <f t="shared" si="3"/>
        <v>1.4189767688722839</v>
      </c>
      <c r="G46" s="44" t="s">
        <v>3</v>
      </c>
      <c r="H46" s="88">
        <v>6260432.6969999997</v>
      </c>
      <c r="I46" s="42" t="s">
        <v>2</v>
      </c>
      <c r="J46" s="43">
        <f t="shared" si="4"/>
        <v>0.71845583487470321</v>
      </c>
      <c r="K46" s="44" t="s">
        <v>3</v>
      </c>
      <c r="L46" s="88">
        <v>6066123.7589999996</v>
      </c>
      <c r="M46" s="42" t="s">
        <v>2</v>
      </c>
      <c r="N46" s="43">
        <f t="shared" si="5"/>
        <v>3.9446505133526415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5" x14ac:dyDescent="0.25">
      <c r="A47" s="30" t="s">
        <v>21</v>
      </c>
      <c r="B47" s="96"/>
      <c r="C47" s="88">
        <v>13026563.24</v>
      </c>
      <c r="D47" s="88">
        <v>12945539.754000001</v>
      </c>
      <c r="E47" s="42" t="s">
        <v>2</v>
      </c>
      <c r="F47" s="43">
        <f t="shared" si="3"/>
        <v>0.62587955032901732</v>
      </c>
      <c r="G47" s="44" t="s">
        <v>3</v>
      </c>
      <c r="H47" s="88">
        <v>12987363.926000001</v>
      </c>
      <c r="I47" s="42" t="s">
        <v>2</v>
      </c>
      <c r="J47" s="43">
        <f t="shared" si="4"/>
        <v>0.30182656175148281</v>
      </c>
      <c r="K47" s="44" t="s">
        <v>3</v>
      </c>
      <c r="L47" s="88">
        <v>12482990.948000001</v>
      </c>
      <c r="M47" s="42" t="s">
        <v>2</v>
      </c>
      <c r="N47" s="43">
        <f t="shared" si="5"/>
        <v>4.354503614272744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5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5" x14ac:dyDescent="0.25">
      <c r="A49" s="30" t="s">
        <v>22</v>
      </c>
      <c r="B49" s="96"/>
      <c r="C49" s="88">
        <v>25.402000000000001</v>
      </c>
      <c r="D49" s="88">
        <v>25.402999999999999</v>
      </c>
      <c r="E49" s="42" t="s">
        <v>2</v>
      </c>
      <c r="F49" s="43">
        <f t="shared" si="3"/>
        <v>-3.9365429280024955E-3</v>
      </c>
      <c r="G49" s="44" t="s">
        <v>3</v>
      </c>
      <c r="H49" s="88">
        <v>36.692</v>
      </c>
      <c r="I49" s="42" t="s">
        <v>2</v>
      </c>
      <c r="J49" s="43">
        <f t="shared" si="4"/>
        <v>-30.769650059958579</v>
      </c>
      <c r="K49" s="44" t="s">
        <v>3</v>
      </c>
      <c r="L49" s="88">
        <v>72.834000000000003</v>
      </c>
      <c r="M49" s="42" t="s">
        <v>2</v>
      </c>
      <c r="N49" s="43">
        <f t="shared" si="5"/>
        <v>-65.123431364472637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5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5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5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5" x14ac:dyDescent="0.25">
      <c r="A54" s="23" t="s">
        <v>23</v>
      </c>
      <c r="B54" s="96"/>
      <c r="C54" s="88">
        <v>6789633.7060000002</v>
      </c>
      <c r="D54" s="87">
        <v>6823286.0760000004</v>
      </c>
      <c r="E54" s="42" t="s">
        <v>2</v>
      </c>
      <c r="F54" s="43">
        <f t="shared" ref="F54:F63" si="6">C54/D54*100-100</f>
        <v>-0.4931988725838039</v>
      </c>
      <c r="G54" s="44" t="s">
        <v>3</v>
      </c>
      <c r="H54" s="88">
        <v>6776501.6299999999</v>
      </c>
      <c r="I54" s="42" t="s">
        <v>2</v>
      </c>
      <c r="J54" s="43">
        <f t="shared" ref="J54:J63" si="7">C54/H54*100-100</f>
        <v>0.19378842826310461</v>
      </c>
      <c r="K54" s="44" t="s">
        <v>3</v>
      </c>
      <c r="L54" s="88">
        <v>6269590.8640000001</v>
      </c>
      <c r="M54" s="42" t="s">
        <v>2</v>
      </c>
      <c r="N54" s="43">
        <f t="shared" ref="N54:N63" si="8">C54/L54*100-100</f>
        <v>8.2946854632267417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5" x14ac:dyDescent="0.25">
      <c r="A55" s="51" t="s">
        <v>24</v>
      </c>
      <c r="B55" s="46"/>
      <c r="C55" s="88">
        <v>303867.25300000003</v>
      </c>
      <c r="D55" s="87">
        <v>313880.84000000003</v>
      </c>
      <c r="E55" s="42" t="s">
        <v>2</v>
      </c>
      <c r="F55" s="43">
        <f t="shared" si="6"/>
        <v>-3.1902511156781657</v>
      </c>
      <c r="G55" s="44" t="s">
        <v>3</v>
      </c>
      <c r="H55" s="88">
        <v>311107.80099999998</v>
      </c>
      <c r="I55" s="42" t="s">
        <v>2</v>
      </c>
      <c r="J55" s="43">
        <f t="shared" si="7"/>
        <v>-2.327343762106409</v>
      </c>
      <c r="K55" s="44" t="s">
        <v>3</v>
      </c>
      <c r="L55" s="88">
        <v>302263.25699999998</v>
      </c>
      <c r="M55" s="42" t="s">
        <v>2</v>
      </c>
      <c r="N55" s="43">
        <f t="shared" si="8"/>
        <v>0.53066191899071669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5" x14ac:dyDescent="0.25">
      <c r="A56" s="51" t="s">
        <v>25</v>
      </c>
      <c r="B56" s="46"/>
      <c r="C56" s="88">
        <v>216896.01500000001</v>
      </c>
      <c r="D56" s="87">
        <v>221443.08199999999</v>
      </c>
      <c r="E56" s="42" t="s">
        <v>2</v>
      </c>
      <c r="F56" s="43">
        <f t="shared" si="6"/>
        <v>-2.0533795677572755</v>
      </c>
      <c r="G56" s="44" t="s">
        <v>3</v>
      </c>
      <c r="H56" s="88">
        <v>232984.80900000001</v>
      </c>
      <c r="I56" s="42" t="s">
        <v>2</v>
      </c>
      <c r="J56" s="43">
        <f t="shared" si="7"/>
        <v>-6.9055120241766588</v>
      </c>
      <c r="K56" s="44" t="s">
        <v>3</v>
      </c>
      <c r="L56" s="88">
        <v>193917.43400000001</v>
      </c>
      <c r="M56" s="42" t="s">
        <v>2</v>
      </c>
      <c r="N56" s="43">
        <f t="shared" si="8"/>
        <v>11.84967257766003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5" x14ac:dyDescent="0.25">
      <c r="A57" s="51" t="s">
        <v>26</v>
      </c>
      <c r="B57" s="46"/>
      <c r="C57" s="88">
        <v>6268870.4380000001</v>
      </c>
      <c r="D57" s="87">
        <v>6287962.1540000001</v>
      </c>
      <c r="E57" s="42" t="s">
        <v>2</v>
      </c>
      <c r="F57" s="43">
        <f t="shared" si="6"/>
        <v>-0.30362326509639104</v>
      </c>
      <c r="G57" s="44" t="s">
        <v>3</v>
      </c>
      <c r="H57" s="88">
        <v>6232409.0199999996</v>
      </c>
      <c r="I57" s="42" t="s">
        <v>2</v>
      </c>
      <c r="J57" s="43">
        <f t="shared" si="7"/>
        <v>0.58502928615556016</v>
      </c>
      <c r="K57" s="44" t="s">
        <v>3</v>
      </c>
      <c r="L57" s="88">
        <v>5773410.1730000004</v>
      </c>
      <c r="M57" s="42" t="s">
        <v>2</v>
      </c>
      <c r="N57" s="43">
        <f t="shared" si="8"/>
        <v>8.5817610416296901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5" x14ac:dyDescent="0.25">
      <c r="A58" s="23" t="s">
        <v>27</v>
      </c>
      <c r="B58" s="96"/>
      <c r="C58" s="88">
        <v>2917924.9380000001</v>
      </c>
      <c r="D58" s="87">
        <v>2951375.0559999999</v>
      </c>
      <c r="E58" s="42" t="s">
        <v>2</v>
      </c>
      <c r="F58" s="43">
        <f t="shared" si="6"/>
        <v>-1.1333740160199994</v>
      </c>
      <c r="G58" s="44" t="s">
        <v>3</v>
      </c>
      <c r="H58" s="88">
        <v>2946649.5419999999</v>
      </c>
      <c r="I58" s="42" t="s">
        <v>2</v>
      </c>
      <c r="J58" s="43">
        <f t="shared" si="7"/>
        <v>-0.97482254304675564</v>
      </c>
      <c r="K58" s="44" t="s">
        <v>3</v>
      </c>
      <c r="L58" s="88">
        <v>2681686.7749999999</v>
      </c>
      <c r="M58" s="42" t="s">
        <v>2</v>
      </c>
      <c r="N58" s="43">
        <f t="shared" si="8"/>
        <v>8.8093123030746199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5" x14ac:dyDescent="0.25">
      <c r="A59" s="30" t="s">
        <v>28</v>
      </c>
      <c r="B59" s="46"/>
      <c r="C59" s="88">
        <v>2916287.7629999998</v>
      </c>
      <c r="D59" s="87">
        <v>2949730.1949999998</v>
      </c>
      <c r="E59" s="42" t="s">
        <v>2</v>
      </c>
      <c r="F59" s="43">
        <f t="shared" si="6"/>
        <v>-1.1337454543024705</v>
      </c>
      <c r="G59" s="44" t="s">
        <v>3</v>
      </c>
      <c r="H59" s="88">
        <v>2944921.2590000001</v>
      </c>
      <c r="I59" s="42" t="s">
        <v>2</v>
      </c>
      <c r="J59" s="43">
        <f t="shared" si="7"/>
        <v>-0.9723009032072838</v>
      </c>
      <c r="K59" s="44" t="s">
        <v>3</v>
      </c>
      <c r="L59" s="88">
        <v>2680530.0129999998</v>
      </c>
      <c r="M59" s="42" t="s">
        <v>2</v>
      </c>
      <c r="N59" s="43">
        <f t="shared" si="8"/>
        <v>8.7951915798974483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5" x14ac:dyDescent="0.25">
      <c r="A60" s="150" t="s">
        <v>155</v>
      </c>
      <c r="B60" s="171"/>
      <c r="C60" s="121">
        <v>1637.175</v>
      </c>
      <c r="D60" s="172">
        <v>1644.8610000000001</v>
      </c>
      <c r="E60" s="122" t="s">
        <v>2</v>
      </c>
      <c r="F60" s="43">
        <f t="shared" si="6"/>
        <v>-0.46727352645604014</v>
      </c>
      <c r="G60" s="123" t="s">
        <v>3</v>
      </c>
      <c r="H60" s="121">
        <v>1728.2829999999999</v>
      </c>
      <c r="I60" s="122" t="s">
        <v>2</v>
      </c>
      <c r="J60" s="43">
        <f t="shared" si="7"/>
        <v>-5.2715903587548922</v>
      </c>
      <c r="K60" s="123" t="s">
        <v>3</v>
      </c>
      <c r="L60" s="121">
        <v>1156.7619999999999</v>
      </c>
      <c r="M60" s="122" t="s">
        <v>2</v>
      </c>
      <c r="N60" s="43">
        <f t="shared" si="8"/>
        <v>41.530842126556706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5" x14ac:dyDescent="0.25">
      <c r="A61" s="30" t="s">
        <v>29</v>
      </c>
      <c r="B61" s="96"/>
      <c r="C61" s="88">
        <v>5718188.3380000005</v>
      </c>
      <c r="D61" s="87">
        <v>5722936.3130000001</v>
      </c>
      <c r="E61" s="42" t="s">
        <v>2</v>
      </c>
      <c r="F61" s="43">
        <f t="shared" si="6"/>
        <v>-8.2963967102244851E-2</v>
      </c>
      <c r="G61" s="44" t="s">
        <v>3</v>
      </c>
      <c r="H61" s="88">
        <v>5643705.9610000001</v>
      </c>
      <c r="I61" s="42" t="s">
        <v>2</v>
      </c>
      <c r="J61" s="43">
        <f t="shared" si="7"/>
        <v>1.3197423380080409</v>
      </c>
      <c r="K61" s="44" t="s">
        <v>3</v>
      </c>
      <c r="L61" s="88">
        <v>5021850.8210000005</v>
      </c>
      <c r="M61" s="42" t="s">
        <v>2</v>
      </c>
      <c r="N61" s="43">
        <f t="shared" si="8"/>
        <v>13.866152974678329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5" x14ac:dyDescent="0.25">
      <c r="A62" s="30" t="s">
        <v>30</v>
      </c>
      <c r="B62" s="96"/>
      <c r="C62" s="88">
        <v>3989370.3059999999</v>
      </c>
      <c r="D62" s="87">
        <v>4051724.8190000001</v>
      </c>
      <c r="E62" s="42" t="s">
        <v>2</v>
      </c>
      <c r="F62" s="43">
        <f t="shared" si="6"/>
        <v>-1.5389621898209214</v>
      </c>
      <c r="G62" s="44" t="s">
        <v>3</v>
      </c>
      <c r="H62" s="88">
        <v>4079445.2110000001</v>
      </c>
      <c r="I62" s="42" t="s">
        <v>2</v>
      </c>
      <c r="J62" s="43">
        <f t="shared" si="7"/>
        <v>-2.2080185010726012</v>
      </c>
      <c r="K62" s="44" t="s">
        <v>3</v>
      </c>
      <c r="L62" s="88">
        <v>3929426.818</v>
      </c>
      <c r="M62" s="42" t="s">
        <v>2</v>
      </c>
      <c r="N62" s="43">
        <f t="shared" si="8"/>
        <v>1.5255020840548354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5" x14ac:dyDescent="0.25">
      <c r="A63" s="30" t="s">
        <v>31</v>
      </c>
      <c r="B63" s="96"/>
      <c r="C63" s="88">
        <v>9707558.6439999994</v>
      </c>
      <c r="D63" s="87">
        <v>9774661.1319999993</v>
      </c>
      <c r="E63" s="42" t="s">
        <v>2</v>
      </c>
      <c r="F63" s="43">
        <f t="shared" si="6"/>
        <v>-0.68649426403460723</v>
      </c>
      <c r="G63" s="44" t="s">
        <v>3</v>
      </c>
      <c r="H63" s="88">
        <v>9723151.1720000003</v>
      </c>
      <c r="I63" s="42" t="s">
        <v>2</v>
      </c>
      <c r="J63" s="43">
        <f t="shared" si="7"/>
        <v>-0.16036496526869826</v>
      </c>
      <c r="K63" s="44" t="s">
        <v>3</v>
      </c>
      <c r="L63" s="88">
        <v>8951277.6390000004</v>
      </c>
      <c r="M63" s="42" t="s">
        <v>2</v>
      </c>
      <c r="N63" s="43">
        <f t="shared" si="8"/>
        <v>8.4488609950488183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5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5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5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5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5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8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5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5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17" sqref="G17"/>
    </sheetView>
  </sheetViews>
  <sheetFormatPr defaultColWidth="9.140625" defaultRowHeight="12.75" x14ac:dyDescent="0.2"/>
  <cols>
    <col min="1" max="1" width="3.28515625" style="3" customWidth="1"/>
    <col min="2" max="2" width="9.140625" style="3" customWidth="1"/>
    <col min="3" max="3" width="34.5703125" style="3" customWidth="1"/>
    <col min="4" max="4" width="10.42578125" style="3" customWidth="1"/>
    <col min="5" max="6" width="10" style="3" customWidth="1"/>
    <col min="7" max="7" width="9.85546875" style="3" customWidth="1"/>
    <col min="8" max="16384" width="9.140625" style="3"/>
  </cols>
  <sheetData>
    <row r="1" spans="1:11" x14ac:dyDescent="0.2">
      <c r="G1" s="124"/>
    </row>
    <row r="2" spans="1:11" s="91" customFormat="1" ht="18.75" x14ac:dyDescent="0.3">
      <c r="A2" s="181" t="s">
        <v>144</v>
      </c>
      <c r="B2" s="181"/>
      <c r="C2" s="181"/>
      <c r="D2" s="181"/>
      <c r="E2" s="181"/>
      <c r="F2" s="181"/>
      <c r="G2" s="181"/>
      <c r="H2" s="19"/>
      <c r="I2" s="19"/>
      <c r="J2" s="19"/>
      <c r="K2" s="19"/>
    </row>
    <row r="3" spans="1:11" s="91" customFormat="1" ht="18.75" x14ac:dyDescent="0.3">
      <c r="A3" s="181" t="s">
        <v>150</v>
      </c>
      <c r="B3" s="181"/>
      <c r="C3" s="181"/>
      <c r="D3" s="181"/>
      <c r="E3" s="181"/>
      <c r="F3" s="181"/>
      <c r="G3" s="181"/>
      <c r="H3" s="19"/>
      <c r="I3" s="19"/>
      <c r="J3" s="19"/>
      <c r="K3" s="19"/>
    </row>
    <row r="4" spans="1:11" ht="1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5" x14ac:dyDescent="0.25">
      <c r="G5" s="27" t="s">
        <v>146</v>
      </c>
      <c r="I5" s="27"/>
    </row>
    <row r="6" spans="1:11" s="17" customFormat="1" ht="15" x14ac:dyDescent="0.25">
      <c r="G6" s="27"/>
      <c r="I6" s="27"/>
    </row>
    <row r="7" spans="1:11" s="17" customFormat="1" ht="15" x14ac:dyDescent="0.25">
      <c r="D7" s="129">
        <f>G7-89</f>
        <v>43224</v>
      </c>
      <c r="E7" s="129">
        <f>G7-59</f>
        <v>43254</v>
      </c>
      <c r="F7" s="129">
        <f>G7-27</f>
        <v>43286</v>
      </c>
      <c r="G7" s="129">
        <f>Table1A!C7</f>
        <v>43313</v>
      </c>
    </row>
    <row r="8" spans="1:11" s="17" customFormat="1" ht="15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600923.55499999993</v>
      </c>
      <c r="E9" s="119">
        <v>584520.60899999994</v>
      </c>
      <c r="F9" s="119">
        <v>607577.34000000008</v>
      </c>
      <c r="G9" s="119">
        <v>618023.37</v>
      </c>
      <c r="H9" s="126"/>
    </row>
    <row r="10" spans="1:11" s="17" customFormat="1" ht="15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184372.78600000002</v>
      </c>
      <c r="E11" s="119">
        <v>167015.78999999998</v>
      </c>
      <c r="F11" s="119">
        <v>194729.60700000002</v>
      </c>
      <c r="G11" s="119">
        <v>200934.53399999999</v>
      </c>
      <c r="H11" s="92"/>
    </row>
    <row r="12" spans="1:11" s="17" customFormat="1" ht="15" customHeight="1" x14ac:dyDescent="0.25">
      <c r="B12" s="17" t="s">
        <v>138</v>
      </c>
      <c r="D12" s="119">
        <v>416550.76899999997</v>
      </c>
      <c r="E12" s="119">
        <v>417504.81900000002</v>
      </c>
      <c r="F12" s="119">
        <v>412847.73300000001</v>
      </c>
      <c r="G12" s="119">
        <v>417088.83600000001</v>
      </c>
      <c r="H12" s="92"/>
    </row>
    <row r="13" spans="1:11" s="17" customFormat="1" ht="15" x14ac:dyDescent="0.25">
      <c r="D13" s="120"/>
      <c r="E13" s="120"/>
      <c r="F13" s="120"/>
      <c r="G13" s="120"/>
    </row>
    <row r="14" spans="1:11" s="17" customFormat="1" ht="15" x14ac:dyDescent="0.25">
      <c r="A14" s="17" t="s">
        <v>148</v>
      </c>
      <c r="D14" s="120"/>
      <c r="E14" s="120"/>
      <c r="F14" s="120"/>
      <c r="G14" s="120"/>
    </row>
    <row r="15" spans="1:11" s="17" customFormat="1" ht="15" x14ac:dyDescent="0.25">
      <c r="B15" s="17" t="s">
        <v>152</v>
      </c>
      <c r="D15" s="119">
        <v>137</v>
      </c>
      <c r="E15" s="119">
        <v>137</v>
      </c>
      <c r="F15" s="119">
        <v>137</v>
      </c>
      <c r="G15" s="119">
        <v>137</v>
      </c>
      <c r="H15" s="92"/>
    </row>
    <row r="16" spans="1:11" s="17" customFormat="1" ht="15" x14ac:dyDescent="0.25">
      <c r="D16" s="119"/>
      <c r="E16" s="119"/>
      <c r="F16" s="119"/>
      <c r="G16" s="119"/>
      <c r="H16" s="92"/>
    </row>
    <row r="17" spans="1:8" s="17" customFormat="1" ht="15" customHeight="1" x14ac:dyDescent="0.25">
      <c r="A17" s="17" t="s">
        <v>149</v>
      </c>
      <c r="D17" s="119">
        <v>341627.73787931004</v>
      </c>
      <c r="E17" s="119">
        <v>345679.31179173006</v>
      </c>
      <c r="F17" s="119">
        <v>361555.21799699997</v>
      </c>
      <c r="G17" s="119">
        <v>360421.11329631001</v>
      </c>
      <c r="H17" s="92"/>
    </row>
    <row r="20" spans="1:8" ht="15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style="136" customWidth="1"/>
    <col min="2" max="2" width="50.7109375" style="136" customWidth="1"/>
    <col min="3" max="3" width="1.7109375" style="159" customWidth="1"/>
    <col min="4" max="4" width="11.28515625" style="136" bestFit="1" customWidth="1"/>
    <col min="5" max="5" width="3.7109375" style="160" customWidth="1"/>
    <col min="6" max="6" width="3.7109375" style="161" customWidth="1"/>
    <col min="7" max="7" width="11.28515625" style="136" bestFit="1" customWidth="1"/>
    <col min="8" max="8" width="3.7109375" style="160" customWidth="1"/>
    <col min="9" max="9" width="3.7109375" style="136" customWidth="1"/>
    <col min="10" max="10" width="13.85546875" style="136" bestFit="1" customWidth="1"/>
    <col min="11" max="12" width="1.7109375" style="136" customWidth="1"/>
    <col min="13" max="13" width="10.85546875" style="136" customWidth="1"/>
    <col min="14" max="14" width="9.7109375" style="136" customWidth="1"/>
    <col min="15" max="16384" width="8.42578125" style="136"/>
  </cols>
  <sheetData>
    <row r="1" spans="1:19" ht="1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8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5" customHeight="1" x14ac:dyDescent="0.25">
      <c r="A3" s="141" t="str">
        <f>"(As at end of "&amp;TEXT(Table1A!C7,"mmmm yyyy")&amp;")"</f>
        <v>(As at end of August 2018)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5" customHeight="1" x14ac:dyDescent="0.25">
      <c r="A11" s="120"/>
      <c r="B11" s="150" t="s">
        <v>40</v>
      </c>
      <c r="C11" s="142"/>
      <c r="D11" s="121">
        <v>468095</v>
      </c>
      <c r="E11" s="132"/>
      <c r="F11" s="153"/>
      <c r="G11" s="121" t="s">
        <v>41</v>
      </c>
      <c r="H11" s="152"/>
      <c r="I11" s="151"/>
      <c r="J11" s="121">
        <v>468095</v>
      </c>
      <c r="K11" s="151"/>
      <c r="M11" s="154"/>
      <c r="N11" s="155"/>
      <c r="P11" s="154"/>
      <c r="S11" s="154"/>
    </row>
    <row r="12" spans="1:19" ht="15" customHeight="1" x14ac:dyDescent="0.25">
      <c r="A12" s="120"/>
      <c r="B12" s="150" t="s">
        <v>42</v>
      </c>
      <c r="C12" s="142"/>
      <c r="D12" s="121">
        <v>12707</v>
      </c>
      <c r="E12" s="132"/>
      <c r="F12" s="153"/>
      <c r="G12" s="121" t="s">
        <v>41</v>
      </c>
      <c r="H12" s="152"/>
      <c r="I12" s="151"/>
      <c r="J12" s="121">
        <v>12707</v>
      </c>
      <c r="K12" s="151"/>
      <c r="M12" s="154"/>
      <c r="N12" s="155"/>
      <c r="P12" s="154"/>
      <c r="S12" s="154"/>
    </row>
    <row r="13" spans="1:19" ht="15" customHeight="1" x14ac:dyDescent="0.25">
      <c r="A13" s="120"/>
      <c r="B13" s="150" t="s">
        <v>43</v>
      </c>
      <c r="C13" s="142"/>
      <c r="D13" s="121">
        <v>480802</v>
      </c>
      <c r="E13" s="132"/>
      <c r="F13" s="153"/>
      <c r="G13" s="121" t="s">
        <v>41</v>
      </c>
      <c r="H13" s="152"/>
      <c r="I13" s="151"/>
      <c r="J13" s="121">
        <v>480802</v>
      </c>
      <c r="K13" s="151"/>
      <c r="M13" s="154"/>
      <c r="N13" s="155"/>
      <c r="P13" s="154"/>
      <c r="S13" s="154"/>
    </row>
    <row r="14" spans="1:19" ht="1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5" customHeight="1" x14ac:dyDescent="0.25">
      <c r="A16" s="120"/>
      <c r="B16" s="150" t="s">
        <v>45</v>
      </c>
      <c r="C16" s="142"/>
      <c r="D16" s="121">
        <v>21554.115000000002</v>
      </c>
      <c r="E16" s="132"/>
      <c r="F16" s="153"/>
      <c r="G16" s="121" t="s">
        <v>41</v>
      </c>
      <c r="H16" s="152"/>
      <c r="I16" s="151"/>
      <c r="J16" s="121">
        <v>21554.115000000002</v>
      </c>
      <c r="K16" s="151"/>
      <c r="M16" s="154"/>
      <c r="N16" s="155"/>
      <c r="P16" s="154"/>
      <c r="S16" s="154"/>
    </row>
    <row r="17" spans="1:19" ht="1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5" customHeight="1" x14ac:dyDescent="0.25">
      <c r="A19" s="120"/>
      <c r="B19" s="150" t="s">
        <v>47</v>
      </c>
      <c r="C19" s="142"/>
      <c r="D19" s="121">
        <v>459247.88500000001</v>
      </c>
      <c r="E19" s="132"/>
      <c r="F19" s="153"/>
      <c r="G19" s="121" t="s">
        <v>41</v>
      </c>
      <c r="H19" s="152"/>
      <c r="I19" s="151"/>
      <c r="J19" s="121">
        <v>459247.88500000001</v>
      </c>
      <c r="K19" s="151"/>
      <c r="M19" s="154"/>
      <c r="N19" s="155"/>
      <c r="P19" s="154"/>
      <c r="S19" s="154"/>
    </row>
    <row r="20" spans="1:19" ht="1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5" customHeight="1" x14ac:dyDescent="0.25">
      <c r="A21" s="150" t="s">
        <v>48</v>
      </c>
      <c r="B21" s="120"/>
      <c r="C21" s="142"/>
      <c r="D21" s="121">
        <v>1142544.0490000001</v>
      </c>
      <c r="E21" s="152"/>
      <c r="F21" s="153"/>
      <c r="G21" s="121">
        <v>843135.51100000006</v>
      </c>
      <c r="H21" s="152"/>
      <c r="I21" s="151"/>
      <c r="J21" s="121">
        <v>1985679.56</v>
      </c>
      <c r="K21" s="151"/>
      <c r="M21" s="154"/>
      <c r="N21" s="155"/>
      <c r="P21" s="154"/>
      <c r="S21" s="154"/>
    </row>
    <row r="22" spans="1:19" ht="1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5" customHeight="1" x14ac:dyDescent="0.25">
      <c r="A23" s="150" t="s">
        <v>49</v>
      </c>
      <c r="B23" s="120"/>
      <c r="C23" s="142"/>
      <c r="D23" s="121">
        <v>2970066.4569999999</v>
      </c>
      <c r="E23" s="152"/>
      <c r="F23" s="153"/>
      <c r="G23" s="121">
        <v>2106134.7960000001</v>
      </c>
      <c r="H23" s="152"/>
      <c r="I23" s="151"/>
      <c r="J23" s="121">
        <v>5076201.2529999996</v>
      </c>
      <c r="K23" s="151"/>
      <c r="M23" s="154"/>
      <c r="N23" s="155"/>
      <c r="P23" s="154"/>
      <c r="S23" s="154"/>
    </row>
    <row r="24" spans="1:19" ht="1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5" customHeight="1" x14ac:dyDescent="0.25">
      <c r="A25" s="150" t="s">
        <v>50</v>
      </c>
      <c r="B25" s="120"/>
      <c r="C25" s="142"/>
      <c r="D25" s="121">
        <v>2588822.9</v>
      </c>
      <c r="E25" s="152" t="s">
        <v>51</v>
      </c>
      <c r="F25" s="153"/>
      <c r="G25" s="121">
        <v>3328650.75</v>
      </c>
      <c r="H25" s="152" t="s">
        <v>52</v>
      </c>
      <c r="I25" s="151"/>
      <c r="J25" s="121">
        <v>5917473.6500000004</v>
      </c>
      <c r="K25" s="151"/>
      <c r="M25" s="154"/>
      <c r="N25" s="155"/>
      <c r="P25" s="154"/>
      <c r="S25" s="154"/>
    </row>
    <row r="26" spans="1:19" ht="1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5" customHeight="1" x14ac:dyDescent="0.25">
      <c r="A28" s="120"/>
      <c r="B28" s="150" t="s">
        <v>53</v>
      </c>
      <c r="C28" s="142"/>
      <c r="D28" s="121">
        <v>101494.618</v>
      </c>
      <c r="E28" s="152"/>
      <c r="F28" s="153"/>
      <c r="G28" s="121">
        <v>523418.26</v>
      </c>
      <c r="H28" s="152"/>
      <c r="I28" s="151"/>
      <c r="J28" s="121">
        <v>624912.87800000003</v>
      </c>
      <c r="K28" s="151"/>
      <c r="M28" s="154"/>
      <c r="N28" s="155"/>
      <c r="P28" s="154"/>
      <c r="S28" s="154"/>
    </row>
    <row r="29" spans="1:19" ht="1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5" customHeight="1" x14ac:dyDescent="0.25">
      <c r="A31" s="120"/>
      <c r="B31" s="150" t="s">
        <v>55</v>
      </c>
      <c r="C31" s="142"/>
      <c r="D31" s="121">
        <v>19718.692999999999</v>
      </c>
      <c r="E31" s="152"/>
      <c r="F31" s="153"/>
      <c r="G31" s="121">
        <v>27490.083999999999</v>
      </c>
      <c r="H31" s="152"/>
      <c r="I31" s="151"/>
      <c r="J31" s="121">
        <v>47208.777000000002</v>
      </c>
      <c r="K31" s="151"/>
      <c r="M31" s="154"/>
      <c r="N31" s="155"/>
      <c r="P31" s="154"/>
      <c r="S31" s="154"/>
    </row>
    <row r="32" spans="1:19" ht="1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5" customHeight="1" x14ac:dyDescent="0.25">
      <c r="A35" s="120"/>
      <c r="B35" s="150" t="s">
        <v>57</v>
      </c>
      <c r="C35" s="142"/>
      <c r="D35" s="121">
        <v>278</v>
      </c>
      <c r="E35" s="152"/>
      <c r="F35" s="153"/>
      <c r="G35" s="121">
        <v>8701.3960000000006</v>
      </c>
      <c r="H35" s="152"/>
      <c r="I35" s="151"/>
      <c r="J35" s="121">
        <v>8979.3960000000006</v>
      </c>
      <c r="K35" s="151"/>
      <c r="M35" s="154"/>
      <c r="N35" s="155"/>
      <c r="P35" s="154"/>
      <c r="S35" s="154"/>
    </row>
    <row r="36" spans="1:19" ht="1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5" customHeight="1" x14ac:dyDescent="0.25">
      <c r="A39" s="120"/>
      <c r="B39" s="150" t="s">
        <v>59</v>
      </c>
      <c r="C39" s="142"/>
      <c r="D39" s="121">
        <v>1601791.9339999999</v>
      </c>
      <c r="E39" s="152"/>
      <c r="F39" s="153"/>
      <c r="G39" s="121">
        <v>843135.51100000006</v>
      </c>
      <c r="H39" s="152"/>
      <c r="I39" s="151"/>
      <c r="J39" s="121">
        <v>2444927.4449999998</v>
      </c>
      <c r="K39" s="151"/>
      <c r="M39" s="154"/>
      <c r="N39" s="155"/>
      <c r="P39" s="154"/>
      <c r="S39" s="154"/>
    </row>
    <row r="40" spans="1:19" ht="1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5" customHeight="1" x14ac:dyDescent="0.25">
      <c r="A41" s="120"/>
      <c r="B41" s="150" t="s">
        <v>60</v>
      </c>
      <c r="C41" s="142"/>
      <c r="D41" s="121">
        <v>7262175.909</v>
      </c>
      <c r="E41" s="152" t="s">
        <v>51</v>
      </c>
      <c r="F41" s="153"/>
      <c r="G41" s="121">
        <v>6801339.3169999998</v>
      </c>
      <c r="H41" s="152" t="s">
        <v>52</v>
      </c>
      <c r="I41" s="151"/>
      <c r="J41" s="121">
        <v>14063515.226</v>
      </c>
      <c r="K41" s="151"/>
      <c r="M41" s="154"/>
      <c r="N41" s="155"/>
      <c r="P41" s="154"/>
      <c r="S41" s="154"/>
    </row>
    <row r="42" spans="1:19" ht="15" customHeight="1" x14ac:dyDescent="0.25">
      <c r="A42" s="120"/>
      <c r="B42" s="120"/>
      <c r="C42" s="158" t="s">
        <v>2</v>
      </c>
      <c r="D42" s="121">
        <v>7262150.5070000002</v>
      </c>
      <c r="E42" s="152" t="s">
        <v>3</v>
      </c>
      <c r="F42" s="153" t="s">
        <v>2</v>
      </c>
      <c r="G42" s="121">
        <v>6801364.7189999996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5" customHeight="1" x14ac:dyDescent="0.25">
      <c r="A44" s="120"/>
      <c r="B44" s="150" t="s">
        <v>61</v>
      </c>
      <c r="C44" s="142"/>
      <c r="D44" s="121">
        <v>7282172.602</v>
      </c>
      <c r="E44" s="152" t="s">
        <v>51</v>
      </c>
      <c r="F44" s="153"/>
      <c r="G44" s="121">
        <v>6837530.7970000003</v>
      </c>
      <c r="H44" s="152" t="s">
        <v>52</v>
      </c>
      <c r="I44" s="151"/>
      <c r="J44" s="121">
        <v>14119703.399</v>
      </c>
      <c r="K44" s="151"/>
      <c r="M44" s="154"/>
      <c r="N44" s="155"/>
      <c r="P44" s="154"/>
      <c r="S44" s="154"/>
    </row>
    <row r="45" spans="1:19" ht="15" customHeight="1" x14ac:dyDescent="0.25">
      <c r="A45" s="120"/>
      <c r="B45" s="120"/>
      <c r="C45" s="158" t="s">
        <v>2</v>
      </c>
      <c r="D45" s="121">
        <v>7282147.2000000002</v>
      </c>
      <c r="E45" s="152" t="s">
        <v>3</v>
      </c>
      <c r="F45" s="153" t="s">
        <v>2</v>
      </c>
      <c r="G45" s="121">
        <v>6837556.199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40.7109375" customWidth="1"/>
    <col min="2" max="2" width="1.7109375" style="11" customWidth="1"/>
    <col min="3" max="3" width="11.28515625" bestFit="1" customWidth="1"/>
    <col min="4" max="4" width="3.7109375" style="10" customWidth="1"/>
    <col min="5" max="5" width="3.7109375" style="11" customWidth="1"/>
    <col min="6" max="6" width="11.28515625" bestFit="1" customWidth="1"/>
    <col min="7" max="7" width="3.7109375" style="10" customWidth="1"/>
    <col min="8" max="8" width="3.7109375" customWidth="1"/>
    <col min="9" max="9" width="13.85546875" bestFit="1" customWidth="1"/>
    <col min="10" max="11" width="1.7109375" customWidth="1"/>
    <col min="12" max="12" width="9.7109375" customWidth="1"/>
    <col min="13" max="13" width="9.7109375" hidden="1" customWidth="1"/>
  </cols>
  <sheetData>
    <row r="1" spans="1:19" ht="1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5" customHeight="1" x14ac:dyDescent="0.25">
      <c r="A3" s="25" t="str">
        <f>"(As at end of "&amp;TEXT(Table1A!C7,"mmmm yyyy")&amp;")"</f>
        <v>(As at end of August 2018)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100000000000001" customHeight="1" x14ac:dyDescent="0.25">
      <c r="A11" s="32" t="s">
        <v>66</v>
      </c>
      <c r="B11" s="27"/>
      <c r="C11" s="88">
        <v>1142544.0490000001</v>
      </c>
      <c r="D11" s="26"/>
      <c r="E11" s="27"/>
      <c r="F11" s="88">
        <v>843135.51100000006</v>
      </c>
      <c r="G11" s="26"/>
      <c r="H11" s="17"/>
      <c r="I11" s="88">
        <v>1985679.56</v>
      </c>
      <c r="J11" s="17"/>
      <c r="K11" s="1"/>
      <c r="L11" s="127"/>
      <c r="M11" s="15"/>
      <c r="N11" s="127"/>
      <c r="P11" s="127"/>
      <c r="Q11" s="127"/>
      <c r="S11" s="127"/>
    </row>
    <row r="12" spans="1:19" ht="20.100000000000001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100000000000001" customHeight="1" x14ac:dyDescent="0.25">
      <c r="A13" s="32" t="s">
        <v>67</v>
      </c>
      <c r="B13" s="27"/>
      <c r="C13" s="88">
        <v>2970066.4569999999</v>
      </c>
      <c r="D13" s="26"/>
      <c r="E13" s="27"/>
      <c r="F13" s="88">
        <v>2106134.7960000001</v>
      </c>
      <c r="G13" s="26"/>
      <c r="H13" s="17"/>
      <c r="I13" s="88">
        <v>5076201.2529999996</v>
      </c>
      <c r="J13" s="17"/>
      <c r="L13" s="127"/>
      <c r="M13" s="15"/>
      <c r="N13" s="127"/>
      <c r="P13" s="127"/>
      <c r="Q13" s="127"/>
      <c r="S13" s="127"/>
    </row>
    <row r="14" spans="1:19" ht="20.100000000000001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100000000000001" customHeight="1" x14ac:dyDescent="0.25">
      <c r="A15" s="32" t="s">
        <v>68</v>
      </c>
      <c r="B15" s="27"/>
      <c r="C15" s="88">
        <v>2588822.9</v>
      </c>
      <c r="D15" s="32" t="s">
        <v>51</v>
      </c>
      <c r="E15" s="27"/>
      <c r="F15" s="88">
        <v>3328650.75</v>
      </c>
      <c r="G15" s="32" t="s">
        <v>52</v>
      </c>
      <c r="H15" s="17"/>
      <c r="I15" s="88">
        <v>5917473.6500000004</v>
      </c>
      <c r="J15" s="17"/>
      <c r="L15" s="127"/>
      <c r="M15" s="15"/>
      <c r="N15" s="127"/>
      <c r="P15" s="127"/>
      <c r="Q15" s="127"/>
      <c r="S15" s="127"/>
    </row>
    <row r="16" spans="1:19" ht="20.100000000000001" customHeight="1" x14ac:dyDescent="0.25">
      <c r="A16" s="17"/>
      <c r="B16" s="33" t="s">
        <v>2</v>
      </c>
      <c r="C16" s="88">
        <v>2588797.4980000001</v>
      </c>
      <c r="D16" s="32" t="s">
        <v>3</v>
      </c>
      <c r="E16" s="33" t="s">
        <v>2</v>
      </c>
      <c r="F16" s="88">
        <v>3328676.1519999998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100000000000001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100000000000001" customHeight="1" x14ac:dyDescent="0.25">
      <c r="A18" s="32" t="s">
        <v>69</v>
      </c>
      <c r="B18" s="27"/>
      <c r="C18" s="88">
        <v>6701433.4060000004</v>
      </c>
      <c r="D18" s="32" t="s">
        <v>51</v>
      </c>
      <c r="E18" s="27"/>
      <c r="F18" s="88">
        <v>6277921.057</v>
      </c>
      <c r="G18" s="32" t="s">
        <v>52</v>
      </c>
      <c r="H18" s="17"/>
      <c r="I18" s="88">
        <v>12979354.463</v>
      </c>
      <c r="J18" s="17"/>
      <c r="L18" s="127"/>
      <c r="M18" s="15"/>
      <c r="N18" s="127"/>
      <c r="P18" s="127"/>
      <c r="Q18" s="127"/>
      <c r="S18" s="127"/>
    </row>
    <row r="19" spans="1:19" ht="20.100000000000001" customHeight="1" x14ac:dyDescent="0.25">
      <c r="A19" s="17"/>
      <c r="B19" s="33" t="s">
        <v>2</v>
      </c>
      <c r="C19" s="88">
        <v>6701408.0039999997</v>
      </c>
      <c r="D19" s="32" t="s">
        <v>3</v>
      </c>
      <c r="E19" s="33" t="s">
        <v>2</v>
      </c>
      <c r="F19" s="88">
        <v>6277946.4589999998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100000000000001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100000000000001" customHeight="1" x14ac:dyDescent="0.25">
      <c r="A21" s="32" t="s">
        <v>70</v>
      </c>
      <c r="B21" s="27"/>
      <c r="C21" s="88">
        <v>14260.745999999999</v>
      </c>
      <c r="D21" s="26"/>
      <c r="E21" s="27"/>
      <c r="F21" s="88">
        <v>26908.169000000002</v>
      </c>
      <c r="G21" s="26"/>
      <c r="H21" s="17"/>
      <c r="I21" s="88">
        <v>41168.915000000001</v>
      </c>
      <c r="J21" s="17"/>
      <c r="L21" s="127"/>
      <c r="M21" s="15"/>
      <c r="N21" s="127"/>
      <c r="P21" s="127"/>
      <c r="Q21" s="127"/>
      <c r="S21" s="127"/>
    </row>
    <row r="22" spans="1:19" ht="20.100000000000001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100000000000001" customHeight="1" x14ac:dyDescent="0.25">
      <c r="A23" s="32" t="s">
        <v>71</v>
      </c>
      <c r="B23" s="27"/>
      <c r="C23" s="88">
        <v>5457.9470000000001</v>
      </c>
      <c r="D23" s="26"/>
      <c r="E23" s="27"/>
      <c r="F23" s="88">
        <v>581.91499999999996</v>
      </c>
      <c r="G23" s="26"/>
      <c r="H23" s="17"/>
      <c r="I23" s="88">
        <v>6039.8620000000001</v>
      </c>
      <c r="J23" s="17"/>
      <c r="L23" s="127"/>
      <c r="M23" s="15"/>
      <c r="N23" s="127"/>
      <c r="P23" s="127"/>
      <c r="Q23" s="127"/>
      <c r="S23" s="127"/>
    </row>
    <row r="24" spans="1:19" ht="20.100000000000001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100000000000001" customHeight="1" x14ac:dyDescent="0.25">
      <c r="A25" s="32" t="s">
        <v>72</v>
      </c>
      <c r="B25" s="27"/>
      <c r="C25" s="88">
        <v>6721152.0990000004</v>
      </c>
      <c r="D25" s="32" t="s">
        <v>51</v>
      </c>
      <c r="E25" s="27"/>
      <c r="F25" s="88">
        <v>6305411.1409999998</v>
      </c>
      <c r="G25" s="32" t="s">
        <v>52</v>
      </c>
      <c r="H25" s="17"/>
      <c r="I25" s="88">
        <v>13026563.24</v>
      </c>
      <c r="J25" s="17"/>
      <c r="L25" s="127"/>
      <c r="M25" s="15"/>
      <c r="N25" s="127"/>
      <c r="P25" s="127"/>
      <c r="Q25" s="127"/>
      <c r="S25" s="127"/>
    </row>
    <row r="26" spans="1:19" ht="20.100000000000001" customHeight="1" x14ac:dyDescent="0.25">
      <c r="A26" s="17"/>
      <c r="B26" s="33" t="s">
        <v>2</v>
      </c>
      <c r="C26" s="88">
        <v>6721126.6969999997</v>
      </c>
      <c r="D26" s="32" t="s">
        <v>3</v>
      </c>
      <c r="E26" s="33" t="s">
        <v>2</v>
      </c>
      <c r="F26" s="88">
        <v>6305436.5429999996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3" width="12.7109375" customWidth="1"/>
    <col min="4" max="4" width="13.7109375" customWidth="1"/>
    <col min="5" max="5" width="16" customWidth="1"/>
    <col min="6" max="7" width="1.7109375" customWidth="1"/>
    <col min="8" max="9" width="9.7109375" customWidth="1"/>
  </cols>
  <sheetData>
    <row r="1" spans="1:11" ht="15" x14ac:dyDescent="0.25">
      <c r="A1" s="17"/>
      <c r="B1" s="17"/>
      <c r="C1" s="17"/>
      <c r="D1" s="17"/>
      <c r="E1" s="17"/>
      <c r="F1" s="17"/>
    </row>
    <row r="2" spans="1:11" ht="15" x14ac:dyDescent="0.25">
      <c r="A2" s="182" t="s">
        <v>142</v>
      </c>
      <c r="B2" s="182"/>
      <c r="C2" s="182"/>
      <c r="D2" s="182"/>
      <c r="E2" s="182"/>
      <c r="F2" s="19"/>
    </row>
    <row r="3" spans="1:11" ht="15" x14ac:dyDescent="0.25">
      <c r="A3" s="25" t="str">
        <f>"(As at end of "&amp;TEXT(Table1A!C7,"mmmm yyyy")&amp;")"</f>
        <v>(As at end of August 2018)</v>
      </c>
      <c r="B3" s="19"/>
      <c r="C3" s="19"/>
      <c r="D3" s="19"/>
      <c r="E3" s="19"/>
      <c r="F3" s="19"/>
    </row>
    <row r="4" spans="1:11" ht="15" x14ac:dyDescent="0.25">
      <c r="A4" s="25"/>
      <c r="B4" s="19"/>
      <c r="C4" s="19"/>
      <c r="D4" s="19"/>
      <c r="E4" s="19"/>
      <c r="F4" s="17"/>
    </row>
    <row r="5" spans="1:11" ht="15" x14ac:dyDescent="0.25">
      <c r="A5" s="17"/>
      <c r="B5" s="17"/>
      <c r="C5" s="17"/>
      <c r="D5" s="17"/>
      <c r="E5" s="17"/>
      <c r="F5" s="17"/>
    </row>
    <row r="6" spans="1:11" ht="15" x14ac:dyDescent="0.25">
      <c r="A6" s="17"/>
      <c r="B6" s="17"/>
      <c r="C6" s="17"/>
      <c r="D6" s="17"/>
      <c r="E6" s="28" t="s">
        <v>34</v>
      </c>
      <c r="F6" s="17"/>
    </row>
    <row r="7" spans="1:11" ht="15" x14ac:dyDescent="0.25">
      <c r="A7" s="17"/>
      <c r="B7" s="17"/>
      <c r="C7" s="94"/>
      <c r="D7" s="17"/>
      <c r="E7" s="17"/>
      <c r="F7" s="17"/>
    </row>
    <row r="8" spans="1:11" ht="15" x14ac:dyDescent="0.25">
      <c r="A8" s="17"/>
      <c r="B8" s="17"/>
      <c r="C8" s="17"/>
      <c r="D8" s="28" t="s">
        <v>35</v>
      </c>
      <c r="E8" s="17"/>
      <c r="F8" s="17"/>
    </row>
    <row r="9" spans="1:11" ht="15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5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5" x14ac:dyDescent="0.25">
      <c r="A11" s="28"/>
      <c r="B11" s="39"/>
      <c r="C11" s="17"/>
      <c r="D11" s="17"/>
      <c r="E11" s="17"/>
      <c r="F11" s="17"/>
    </row>
    <row r="12" spans="1:11" ht="15" x14ac:dyDescent="0.25">
      <c r="A12" s="17"/>
      <c r="B12" s="30" t="s">
        <v>88</v>
      </c>
      <c r="C12" s="87">
        <v>73989.285999999993</v>
      </c>
      <c r="D12" s="87">
        <v>228966.90100000001</v>
      </c>
      <c r="E12" s="87">
        <v>302956.18699999998</v>
      </c>
      <c r="F12" s="17"/>
      <c r="H12" s="16"/>
      <c r="I12" s="90"/>
      <c r="J12" s="90"/>
      <c r="K12" s="90"/>
    </row>
    <row r="13" spans="1:11" ht="15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5" x14ac:dyDescent="0.25">
      <c r="A14" s="17"/>
      <c r="B14" s="30" t="s">
        <v>89</v>
      </c>
      <c r="C14" s="87">
        <v>16142.96</v>
      </c>
      <c r="D14" s="87">
        <v>199906.83199999999</v>
      </c>
      <c r="E14" s="87">
        <v>216049.79199999999</v>
      </c>
      <c r="F14" s="17"/>
      <c r="H14" s="16"/>
      <c r="I14" s="90"/>
      <c r="J14" s="90"/>
      <c r="K14" s="90"/>
    </row>
    <row r="15" spans="1:11" ht="15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5" x14ac:dyDescent="0.25">
      <c r="A16" s="17"/>
      <c r="B16" s="30" t="s">
        <v>90</v>
      </c>
      <c r="C16" s="87">
        <v>4761751.0140000004</v>
      </c>
      <c r="D16" s="87">
        <v>1467407.1410000001</v>
      </c>
      <c r="E16" s="87">
        <v>6229158.1550000003</v>
      </c>
      <c r="F16" s="17"/>
      <c r="H16" s="16"/>
      <c r="I16" s="90"/>
      <c r="J16" s="90"/>
      <c r="K16" s="90"/>
    </row>
    <row r="17" spans="1:11" ht="15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5" x14ac:dyDescent="0.25">
      <c r="A18" s="17"/>
      <c r="B18" s="30" t="s">
        <v>91</v>
      </c>
      <c r="C18" s="87">
        <v>833723.95299999998</v>
      </c>
      <c r="D18" s="87">
        <v>2051747.02</v>
      </c>
      <c r="E18" s="87">
        <v>2885470.9730000002</v>
      </c>
      <c r="F18" s="17"/>
      <c r="H18" s="16"/>
      <c r="I18" s="90"/>
      <c r="J18" s="90"/>
      <c r="K18" s="90"/>
    </row>
    <row r="19" spans="1:11" ht="15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5" x14ac:dyDescent="0.25">
      <c r="A20" s="120"/>
      <c r="B20" s="150" t="s">
        <v>156</v>
      </c>
      <c r="C20" s="172">
        <v>0</v>
      </c>
      <c r="D20" s="172">
        <v>1637.175</v>
      </c>
      <c r="E20" s="172">
        <v>1637.175</v>
      </c>
      <c r="F20" s="120"/>
      <c r="H20" s="178"/>
      <c r="I20" s="154"/>
      <c r="J20" s="154"/>
      <c r="K20" s="154"/>
    </row>
    <row r="21" spans="1:11" ht="15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5" x14ac:dyDescent="0.25">
      <c r="A22" s="17"/>
      <c r="B22" s="30" t="s">
        <v>92</v>
      </c>
      <c r="C22" s="87">
        <v>5685607.2130000005</v>
      </c>
      <c r="D22" s="87">
        <v>3949665.0690000001</v>
      </c>
      <c r="E22" s="87">
        <v>9635272.2819999997</v>
      </c>
      <c r="F22" s="17"/>
      <c r="H22" s="16"/>
      <c r="I22" s="90"/>
      <c r="J22" s="90"/>
      <c r="K22" s="90"/>
    </row>
    <row r="23" spans="1:11" ht="15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5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5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5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5" x14ac:dyDescent="0.25">
      <c r="A27" s="17"/>
      <c r="B27" s="30" t="s">
        <v>88</v>
      </c>
      <c r="C27" s="87">
        <v>343.13400000000001</v>
      </c>
      <c r="D27" s="87">
        <v>565.827</v>
      </c>
      <c r="E27" s="87">
        <v>908.96100000000001</v>
      </c>
      <c r="F27" s="17"/>
      <c r="H27" s="16"/>
      <c r="I27" s="90"/>
      <c r="J27" s="90"/>
      <c r="K27" s="90"/>
    </row>
    <row r="28" spans="1:11" ht="15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5" x14ac:dyDescent="0.25">
      <c r="A29" s="17"/>
      <c r="B29" s="30" t="s">
        <v>89</v>
      </c>
      <c r="C29" s="87">
        <v>1.5</v>
      </c>
      <c r="D29" s="87">
        <v>708.27700000000004</v>
      </c>
      <c r="E29" s="87">
        <v>709.77700000000004</v>
      </c>
      <c r="F29" s="17"/>
      <c r="H29" s="16"/>
      <c r="I29" s="90"/>
      <c r="J29" s="90"/>
      <c r="K29" s="90"/>
    </row>
    <row r="30" spans="1:11" ht="15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5" x14ac:dyDescent="0.25">
      <c r="A31" s="17"/>
      <c r="B31" s="30" t="s">
        <v>90</v>
      </c>
      <c r="C31" s="87">
        <v>16310.53</v>
      </c>
      <c r="D31" s="87">
        <v>10824.630999999999</v>
      </c>
      <c r="E31" s="87">
        <v>27135.161</v>
      </c>
      <c r="F31" s="17"/>
      <c r="H31" s="16"/>
      <c r="I31" s="90"/>
      <c r="J31" s="90"/>
      <c r="K31" s="90"/>
    </row>
    <row r="32" spans="1:11" ht="15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5" x14ac:dyDescent="0.25">
      <c r="A33" s="17"/>
      <c r="B33" s="30" t="s">
        <v>91</v>
      </c>
      <c r="C33" s="87">
        <v>3319.3710000000001</v>
      </c>
      <c r="D33" s="87">
        <v>20783.976999999999</v>
      </c>
      <c r="E33" s="87">
        <v>24103.348000000002</v>
      </c>
      <c r="F33" s="17"/>
      <c r="H33" s="16"/>
      <c r="I33" s="90"/>
      <c r="J33" s="90"/>
      <c r="K33" s="90"/>
    </row>
    <row r="34" spans="1:11" ht="15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5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5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5" x14ac:dyDescent="0.25">
      <c r="A37" s="17"/>
      <c r="B37" s="30" t="s">
        <v>92</v>
      </c>
      <c r="C37" s="87">
        <v>19974.535</v>
      </c>
      <c r="D37" s="87">
        <v>32882.712</v>
      </c>
      <c r="E37" s="87">
        <v>52857.247000000003</v>
      </c>
      <c r="F37" s="17"/>
      <c r="H37" s="16"/>
      <c r="I37" s="90"/>
      <c r="J37" s="90"/>
      <c r="K37" s="90"/>
    </row>
    <row r="38" spans="1:11" ht="15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5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5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5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5" x14ac:dyDescent="0.25">
      <c r="A42" s="17"/>
      <c r="B42" s="30" t="s">
        <v>88</v>
      </c>
      <c r="C42" s="87">
        <v>2.105</v>
      </c>
      <c r="D42" s="87">
        <v>0</v>
      </c>
      <c r="E42" s="87">
        <v>2.105</v>
      </c>
      <c r="F42" s="17"/>
      <c r="H42" s="16"/>
      <c r="I42" s="90"/>
      <c r="J42" s="90"/>
      <c r="K42" s="90"/>
    </row>
    <row r="43" spans="1:11" ht="15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5" x14ac:dyDescent="0.25">
      <c r="A44" s="17"/>
      <c r="B44" s="30" t="s">
        <v>89</v>
      </c>
      <c r="C44" s="87">
        <v>6.4320000000000004</v>
      </c>
      <c r="D44" s="87">
        <v>130.01400000000001</v>
      </c>
      <c r="E44" s="87">
        <v>136.446</v>
      </c>
      <c r="F44" s="17"/>
      <c r="H44" s="16"/>
      <c r="I44" s="90"/>
      <c r="J44" s="90"/>
      <c r="K44" s="90"/>
    </row>
    <row r="45" spans="1:11" ht="15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5" x14ac:dyDescent="0.25">
      <c r="A46" s="17"/>
      <c r="B46" s="30" t="s">
        <v>90</v>
      </c>
      <c r="C46" s="87">
        <v>12537.878000000001</v>
      </c>
      <c r="D46" s="87">
        <v>39.244</v>
      </c>
      <c r="E46" s="87">
        <v>12577.121999999999</v>
      </c>
      <c r="F46" s="17"/>
      <c r="H46" s="16"/>
      <c r="I46" s="90"/>
      <c r="J46" s="90"/>
      <c r="K46" s="90"/>
    </row>
    <row r="47" spans="1:11" ht="15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75" customHeight="1" x14ac:dyDescent="0.25">
      <c r="A48" s="17"/>
      <c r="B48" s="30" t="s">
        <v>91</v>
      </c>
      <c r="C48" s="87">
        <v>60.174999999999997</v>
      </c>
      <c r="D48" s="87">
        <v>6653.2669999999998</v>
      </c>
      <c r="E48" s="87">
        <v>6713.442</v>
      </c>
      <c r="F48" s="17"/>
      <c r="H48" s="16"/>
      <c r="I48" s="90"/>
      <c r="J48" s="90"/>
      <c r="K48" s="90"/>
    </row>
    <row r="49" spans="1:11" ht="12.75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5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75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5" x14ac:dyDescent="0.25">
      <c r="A52" s="17"/>
      <c r="B52" s="30" t="s">
        <v>92</v>
      </c>
      <c r="C52" s="87">
        <v>12606.59</v>
      </c>
      <c r="D52" s="87">
        <v>6822.5249999999996</v>
      </c>
      <c r="E52" s="87">
        <v>19429</v>
      </c>
      <c r="F52" s="17"/>
      <c r="H52" s="16"/>
      <c r="I52" s="90"/>
      <c r="J52" s="90"/>
      <c r="K52" s="90"/>
    </row>
    <row r="53" spans="1:11" ht="15" x14ac:dyDescent="0.25">
      <c r="A53" s="17"/>
      <c r="B53" s="17"/>
      <c r="C53" s="17"/>
      <c r="D53" s="17"/>
      <c r="E53" s="17"/>
      <c r="F53" s="17"/>
    </row>
    <row r="54" spans="1:11" ht="15" x14ac:dyDescent="0.25">
      <c r="A54" s="17"/>
      <c r="B54" s="17"/>
      <c r="C54" s="17"/>
      <c r="D54" s="17"/>
      <c r="E54" s="17"/>
      <c r="F54" s="17"/>
    </row>
    <row r="56" spans="1:11" ht="15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42578125" defaultRowHeight="12.75" x14ac:dyDescent="0.2"/>
  <cols>
    <col min="1" max="1" width="3.7109375" customWidth="1"/>
    <col min="2" max="2" width="45.7109375" customWidth="1"/>
    <col min="3" max="5" width="12.7109375" customWidth="1"/>
    <col min="6" max="7" width="1.7109375" customWidth="1"/>
    <col min="8" max="8" width="7.7109375" customWidth="1"/>
  </cols>
  <sheetData>
    <row r="1" spans="1:11" ht="12.4" customHeight="1" x14ac:dyDescent="0.25">
      <c r="A1" s="17"/>
      <c r="B1" s="17"/>
      <c r="C1" s="22"/>
      <c r="D1" s="22"/>
      <c r="E1" s="17"/>
      <c r="F1" s="17"/>
    </row>
    <row r="2" spans="1:11" s="13" customFormat="1" ht="18.75" x14ac:dyDescent="0.3">
      <c r="A2" s="86" t="s">
        <v>143</v>
      </c>
      <c r="B2" s="12"/>
      <c r="C2" s="12"/>
      <c r="D2" s="12"/>
      <c r="E2" s="12"/>
      <c r="F2" s="12"/>
    </row>
    <row r="3" spans="1:11" ht="15" x14ac:dyDescent="0.25">
      <c r="A3" s="25" t="str">
        <f>'Table1C Monsupp'!A3</f>
        <v>(As at end of August 2018)</v>
      </c>
      <c r="B3" s="19"/>
      <c r="C3" s="19"/>
      <c r="D3" s="19"/>
      <c r="E3" s="19"/>
      <c r="F3" s="19"/>
    </row>
    <row r="4" spans="1:11" ht="12.4" customHeight="1" x14ac:dyDescent="0.25">
      <c r="A4" s="25"/>
      <c r="B4" s="19"/>
      <c r="C4" s="19"/>
      <c r="D4" s="19"/>
      <c r="E4" s="19"/>
      <c r="F4" s="17"/>
    </row>
    <row r="5" spans="1:11" ht="12.4" customHeight="1" x14ac:dyDescent="0.25">
      <c r="A5" s="17"/>
      <c r="B5" s="17"/>
      <c r="C5" s="17"/>
      <c r="D5" s="17"/>
      <c r="E5" s="17"/>
      <c r="F5" s="17"/>
    </row>
    <row r="6" spans="1:11" ht="12.4" customHeight="1" x14ac:dyDescent="0.25">
      <c r="A6" s="17"/>
      <c r="B6" s="17"/>
      <c r="C6" s="17"/>
      <c r="D6" s="17"/>
      <c r="E6" s="28" t="s">
        <v>73</v>
      </c>
      <c r="F6" s="17"/>
    </row>
    <row r="7" spans="1:11" ht="12.4" customHeight="1" x14ac:dyDescent="0.25">
      <c r="A7" s="17"/>
      <c r="B7" s="17"/>
      <c r="C7" s="94"/>
      <c r="D7" s="17"/>
      <c r="E7" s="17"/>
      <c r="F7" s="17"/>
    </row>
    <row r="8" spans="1:11" ht="12.4" customHeight="1" x14ac:dyDescent="0.25">
      <c r="A8" s="17"/>
      <c r="B8" s="17"/>
      <c r="C8" s="17"/>
      <c r="D8" s="28" t="s">
        <v>35</v>
      </c>
      <c r="E8" s="17"/>
      <c r="F8" s="17"/>
    </row>
    <row r="9" spans="1:11" ht="12.4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" customHeight="1" x14ac:dyDescent="0.25">
      <c r="A12" s="17"/>
      <c r="B12" s="39"/>
      <c r="C12" s="17"/>
      <c r="D12" s="17"/>
      <c r="E12" s="17"/>
      <c r="F12" s="17"/>
    </row>
    <row r="13" spans="1:11" ht="12.4" customHeight="1" x14ac:dyDescent="0.25">
      <c r="A13" s="17"/>
      <c r="B13" s="30" t="s">
        <v>77</v>
      </c>
      <c r="C13" s="88">
        <v>67622.159</v>
      </c>
      <c r="D13" s="88">
        <v>135546.04699999999</v>
      </c>
      <c r="E13" s="88">
        <v>203168.20600000001</v>
      </c>
      <c r="F13" s="17"/>
      <c r="H13" s="16"/>
      <c r="I13" s="128"/>
      <c r="J13" s="128"/>
      <c r="K13" s="128"/>
    </row>
    <row r="14" spans="1:11" ht="12.4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" customHeight="1" x14ac:dyDescent="0.25">
      <c r="A15" s="17"/>
      <c r="B15" s="30" t="s">
        <v>78</v>
      </c>
      <c r="C15" s="88">
        <v>241795.19200000001</v>
      </c>
      <c r="D15" s="88">
        <v>391731.35</v>
      </c>
      <c r="E15" s="88">
        <v>633526.54200000002</v>
      </c>
      <c r="F15" s="17"/>
      <c r="H15" s="16"/>
      <c r="I15" s="128"/>
      <c r="J15" s="128"/>
      <c r="K15" s="128"/>
    </row>
    <row r="16" spans="1:11" ht="12.4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" customHeight="1" x14ac:dyDescent="0.25">
      <c r="A17" s="17"/>
      <c r="B17" s="30" t="s">
        <v>79</v>
      </c>
      <c r="C17" s="88">
        <v>213920.394</v>
      </c>
      <c r="D17" s="88">
        <v>216352.38800000001</v>
      </c>
      <c r="E17" s="88">
        <v>430272.78200000001</v>
      </c>
      <c r="F17" s="17"/>
      <c r="H17" s="16"/>
      <c r="I17" s="128"/>
      <c r="J17" s="128"/>
      <c r="K17" s="128"/>
    </row>
    <row r="18" spans="1:11" ht="12.4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" customHeight="1" x14ac:dyDescent="0.25">
      <c r="A19" s="17"/>
      <c r="B19" s="30" t="s">
        <v>80</v>
      </c>
      <c r="C19" s="88">
        <v>523337.745</v>
      </c>
      <c r="D19" s="88">
        <v>743629.78500000003</v>
      </c>
      <c r="E19" s="88">
        <v>1266967.53</v>
      </c>
      <c r="F19" s="17"/>
      <c r="H19" s="16"/>
      <c r="I19" s="128"/>
      <c r="J19" s="128"/>
      <c r="K19" s="128"/>
    </row>
    <row r="20" spans="1:11" ht="12.4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" customHeight="1" x14ac:dyDescent="0.25">
      <c r="A25" s="17"/>
      <c r="B25" s="30" t="s">
        <v>77</v>
      </c>
      <c r="C25" s="88">
        <v>20.416</v>
      </c>
      <c r="D25" s="88">
        <v>215.52799999999999</v>
      </c>
      <c r="E25" s="88">
        <v>235.94399999999999</v>
      </c>
      <c r="F25" s="17"/>
      <c r="H25" s="16"/>
      <c r="I25" s="128"/>
      <c r="J25" s="128"/>
      <c r="K25" s="128"/>
    </row>
    <row r="26" spans="1:11" ht="12.4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" customHeight="1" x14ac:dyDescent="0.25">
      <c r="A27" s="17"/>
      <c r="B27" s="30" t="s">
        <v>78</v>
      </c>
      <c r="C27" s="88">
        <v>2349</v>
      </c>
      <c r="D27" s="88">
        <v>3413.25</v>
      </c>
      <c r="E27" s="88">
        <v>5762.25</v>
      </c>
      <c r="F27" s="17"/>
      <c r="H27" s="16"/>
      <c r="I27" s="128"/>
      <c r="J27" s="128"/>
      <c r="K27" s="128"/>
    </row>
    <row r="28" spans="1:11" ht="12.4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" customHeight="1" x14ac:dyDescent="0.25">
      <c r="A29" s="17"/>
      <c r="B29" s="30" t="s">
        <v>79</v>
      </c>
      <c r="C29" s="88">
        <v>1840.5</v>
      </c>
      <c r="D29" s="88">
        <v>1045.1859999999999</v>
      </c>
      <c r="E29" s="88">
        <v>2885.6860000000001</v>
      </c>
      <c r="F29" s="17"/>
      <c r="H29" s="16"/>
      <c r="I29" s="128"/>
      <c r="J29" s="128"/>
      <c r="K29" s="128"/>
    </row>
    <row r="30" spans="1:11" ht="12.4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" customHeight="1" x14ac:dyDescent="0.25">
      <c r="A31" s="17"/>
      <c r="B31" s="30" t="s">
        <v>80</v>
      </c>
      <c r="C31" s="88">
        <v>4209.9160000000002</v>
      </c>
      <c r="D31" s="88">
        <v>4673.9639999999999</v>
      </c>
      <c r="E31" s="88">
        <v>8883.8799999999992</v>
      </c>
      <c r="F31" s="17"/>
      <c r="H31" s="16"/>
      <c r="I31" s="128"/>
      <c r="J31" s="128"/>
      <c r="K31" s="128"/>
    </row>
    <row r="32" spans="1:11" ht="12.4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" customHeight="1" x14ac:dyDescent="0.25">
      <c r="A37" s="17"/>
      <c r="B37" s="30" t="s">
        <v>77</v>
      </c>
      <c r="C37" s="88">
        <v>0</v>
      </c>
      <c r="D37" s="88">
        <v>0</v>
      </c>
      <c r="E37" s="88">
        <v>0</v>
      </c>
      <c r="F37" s="41" t="s">
        <v>85</v>
      </c>
      <c r="G37" s="9"/>
      <c r="H37" s="16"/>
      <c r="I37" s="128"/>
      <c r="J37" s="128"/>
      <c r="K37" s="128"/>
    </row>
    <row r="38" spans="1:11" ht="12.4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" customHeight="1" x14ac:dyDescent="0.25">
      <c r="A39" s="17"/>
      <c r="B39" s="30" t="s">
        <v>78</v>
      </c>
      <c r="C39" s="88">
        <v>5953</v>
      </c>
      <c r="D39" s="88">
        <v>1853.971</v>
      </c>
      <c r="E39" s="88">
        <v>7806.9709999999995</v>
      </c>
      <c r="F39" s="17"/>
      <c r="H39" s="16"/>
      <c r="I39" s="128"/>
      <c r="J39" s="128"/>
      <c r="K39" s="128"/>
    </row>
    <row r="40" spans="1:11" ht="12.4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" customHeight="1" x14ac:dyDescent="0.25">
      <c r="A41" s="17"/>
      <c r="B41" s="30" t="s">
        <v>79</v>
      </c>
      <c r="C41" s="88">
        <v>0</v>
      </c>
      <c r="D41" s="88">
        <v>51.02</v>
      </c>
      <c r="E41" s="88">
        <v>51.02</v>
      </c>
      <c r="F41" s="17"/>
      <c r="H41" s="16"/>
      <c r="I41" s="128"/>
      <c r="J41" s="128"/>
      <c r="K41" s="128"/>
    </row>
    <row r="42" spans="1:11" ht="12.4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" customHeight="1" x14ac:dyDescent="0.25">
      <c r="A43" s="17"/>
      <c r="B43" s="30" t="s">
        <v>80</v>
      </c>
      <c r="C43" s="88">
        <v>5953</v>
      </c>
      <c r="D43" s="88">
        <v>1904.991</v>
      </c>
      <c r="E43" s="88">
        <v>7857.991</v>
      </c>
      <c r="F43" s="17"/>
      <c r="H43" s="16"/>
      <c r="I43" s="128"/>
      <c r="J43" s="128"/>
      <c r="K43" s="128"/>
    </row>
    <row r="44" spans="1:11" ht="12.4" customHeight="1" x14ac:dyDescent="0.25">
      <c r="A44" s="17"/>
      <c r="B44" s="17"/>
      <c r="C44" s="17"/>
      <c r="D44" s="17"/>
      <c r="E44" s="17"/>
      <c r="F44" s="17"/>
      <c r="H44" s="2"/>
    </row>
    <row r="45" spans="1:11" ht="12.4" customHeight="1" x14ac:dyDescent="0.25">
      <c r="A45" s="17"/>
      <c r="B45" s="17"/>
      <c r="C45" s="17"/>
      <c r="D45" s="17"/>
      <c r="E45" s="17"/>
      <c r="F45" s="17"/>
      <c r="H45" s="2"/>
    </row>
    <row r="46" spans="1:11" ht="12.4" customHeight="1" x14ac:dyDescent="0.25">
      <c r="A46" s="17"/>
      <c r="B46" s="17"/>
      <c r="C46" s="31"/>
      <c r="D46" s="31"/>
      <c r="E46" s="31"/>
      <c r="F46" s="17"/>
    </row>
    <row r="47" spans="1:11" ht="12.4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75" x14ac:dyDescent="0.25"/>
  <cols>
    <col min="1" max="1" width="4.140625" style="54" customWidth="1"/>
    <col min="2" max="2" width="45.5703125" style="54" customWidth="1"/>
    <col min="3" max="3" width="18.5703125" style="54" customWidth="1"/>
    <col min="4" max="4" width="18.140625" style="54" customWidth="1"/>
    <col min="5" max="5" width="17.28515625" style="54" customWidth="1"/>
    <col min="6" max="6" width="1.85546875" style="54" customWidth="1"/>
    <col min="7" max="7" width="4.42578125" style="55" customWidth="1"/>
    <col min="8" max="8" width="4.7109375" style="54" customWidth="1"/>
    <col min="9" max="9" width="4.140625" style="54" customWidth="1"/>
    <col min="10" max="10" width="4.140625" style="54" hidden="1" customWidth="1"/>
    <col min="11" max="13" width="11.42578125" style="54" hidden="1" customWidth="1"/>
    <col min="14" max="14" width="5.5703125" style="54" customWidth="1"/>
    <col min="15" max="15" width="0.140625" style="54" customWidth="1"/>
    <col min="16" max="20" width="11.42578125" style="54" customWidth="1"/>
    <col min="21" max="21" width="2.28515625" style="54" customWidth="1"/>
    <col min="22" max="22" width="12.42578125" style="54" customWidth="1"/>
    <col min="23" max="23" width="2.57031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25">
      <c r="A2" s="185" t="s">
        <v>145</v>
      </c>
      <c r="B2" s="185"/>
      <c r="C2" s="185"/>
      <c r="D2" s="185"/>
      <c r="E2" s="185"/>
      <c r="F2" s="185"/>
      <c r="H2" s="13" t="s">
        <v>129</v>
      </c>
    </row>
    <row r="3" spans="1:30" ht="15" customHeight="1" x14ac:dyDescent="0.25">
      <c r="A3" s="186" t="str">
        <f>'Table 1F Monmarket'!A3</f>
        <v>(As at end of August 2018)</v>
      </c>
      <c r="B3" s="186"/>
      <c r="C3" s="186"/>
      <c r="D3" s="186"/>
      <c r="E3" s="186"/>
      <c r="F3" s="186"/>
      <c r="G3" s="58"/>
      <c r="U3" s="57"/>
      <c r="X3" s="3"/>
      <c r="Y3" s="3"/>
      <c r="Z3" s="3"/>
      <c r="AA3" s="3"/>
      <c r="AC3" s="57"/>
    </row>
    <row r="4" spans="1:30" ht="16.5" customHeight="1" x14ac:dyDescent="0.25">
      <c r="A4" s="68"/>
      <c r="B4" s="68"/>
      <c r="C4" s="68"/>
      <c r="D4" s="68"/>
      <c r="E4" s="184"/>
      <c r="F4" s="184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4"/>
      <c r="D5" s="184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3"/>
      <c r="F7" s="183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533500.66099999996</v>
      </c>
      <c r="D12" s="74">
        <f>L12</f>
        <v>750208.74</v>
      </c>
      <c r="E12" s="74">
        <f>M12</f>
        <v>1283709.4010000001</v>
      </c>
      <c r="F12" s="74"/>
      <c r="G12" s="64"/>
      <c r="H12" s="56"/>
      <c r="I12" s="56"/>
      <c r="J12" s="56"/>
      <c r="K12" s="61">
        <v>533500.66099999996</v>
      </c>
      <c r="L12" s="61">
        <v>750208.74</v>
      </c>
      <c r="M12" s="61">
        <v>1283709.4010000001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429488.61800000002</v>
      </c>
      <c r="D14" s="74">
        <f t="shared" si="0"/>
        <v>3959246.7629999998</v>
      </c>
      <c r="E14" s="74">
        <f t="shared" si="0"/>
        <v>4388735.3810000001</v>
      </c>
      <c r="F14" s="74"/>
      <c r="G14" s="64"/>
      <c r="H14" s="56"/>
      <c r="I14" s="56"/>
      <c r="J14" s="56"/>
      <c r="K14" s="61">
        <v>429488.61800000002</v>
      </c>
      <c r="L14" s="61">
        <v>3959246.7629999998</v>
      </c>
      <c r="M14" s="61">
        <v>4388735.3810000001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6721126.6969999997</v>
      </c>
      <c r="D15" s="74">
        <f>L15</f>
        <v>6305436.5429999996</v>
      </c>
      <c r="E15" s="74">
        <f>M15</f>
        <v>13026563.24</v>
      </c>
      <c r="F15" s="74"/>
      <c r="G15" s="64"/>
      <c r="H15" s="56"/>
      <c r="I15" s="56"/>
      <c r="J15" s="56"/>
      <c r="K15" s="61">
        <v>6721126.6969999997</v>
      </c>
      <c r="L15" s="61">
        <v>6305436.5429999996</v>
      </c>
      <c r="M15" s="61">
        <v>13026563.24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213893.003</v>
      </c>
      <c r="D16" s="74">
        <f t="shared" si="0"/>
        <v>680894.125</v>
      </c>
      <c r="E16" s="74">
        <f t="shared" si="0"/>
        <v>894787.12800000003</v>
      </c>
      <c r="F16" s="74"/>
      <c r="G16" s="64"/>
      <c r="H16" s="56"/>
      <c r="I16" s="56"/>
      <c r="J16" s="56"/>
      <c r="K16" s="61">
        <v>213893.003</v>
      </c>
      <c r="L16" s="61">
        <v>680894.125</v>
      </c>
      <c r="M16" s="61">
        <v>894787.12800000003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29066.039000000001</v>
      </c>
      <c r="D17" s="74">
        <f t="shared" si="0"/>
        <v>532329.576</v>
      </c>
      <c r="E17" s="74">
        <f t="shared" si="0"/>
        <v>561395.61499999999</v>
      </c>
      <c r="F17" s="74"/>
      <c r="G17" s="64"/>
      <c r="H17" s="56"/>
      <c r="I17" s="56"/>
      <c r="J17" s="56"/>
      <c r="K17" s="61">
        <v>29066.039000000001</v>
      </c>
      <c r="L17" s="61">
        <v>532329.576</v>
      </c>
      <c r="M17" s="61">
        <v>561395.61499999999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1665239.4809999999</v>
      </c>
      <c r="D18" s="74">
        <f>L18</f>
        <v>1721102.679</v>
      </c>
      <c r="E18" s="74">
        <f>M18</f>
        <v>3386342.16</v>
      </c>
      <c r="F18" s="74"/>
      <c r="G18" s="64"/>
      <c r="H18" s="56"/>
      <c r="I18" s="56"/>
      <c r="J18" s="56"/>
      <c r="K18" s="61">
        <v>1665239.4809999999</v>
      </c>
      <c r="L18" s="61">
        <v>1721102.679</v>
      </c>
      <c r="M18" s="61">
        <v>3386342.16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9592314.4989999998</v>
      </c>
      <c r="D20" s="74">
        <f>L20</f>
        <v>13949218.426000001</v>
      </c>
      <c r="E20" s="74">
        <f>M20</f>
        <v>23541532.925000001</v>
      </c>
      <c r="F20" s="74"/>
      <c r="G20" s="64"/>
      <c r="H20" s="56"/>
      <c r="I20" s="56"/>
      <c r="J20" s="56"/>
      <c r="K20" s="61">
        <v>9592314.4989999998</v>
      </c>
      <c r="L20" s="61">
        <v>13949218.426000001</v>
      </c>
      <c r="M20" s="61">
        <v>23541532.925000001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21554.115000000002</v>
      </c>
      <c r="D25" s="74">
        <f t="shared" si="1"/>
        <v>12703.654</v>
      </c>
      <c r="E25" s="74">
        <f t="shared" si="1"/>
        <v>34257.769</v>
      </c>
      <c r="F25" s="74"/>
      <c r="G25" s="64"/>
      <c r="H25" s="56"/>
      <c r="I25" s="56"/>
      <c r="J25" s="56"/>
      <c r="K25" s="61">
        <v>21554.115000000002</v>
      </c>
      <c r="L25" s="61">
        <v>12703.654</v>
      </c>
      <c r="M25" s="61">
        <v>34257.769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375965.93599999999</v>
      </c>
      <c r="D26" s="74">
        <f t="shared" si="1"/>
        <v>720865.48600000003</v>
      </c>
      <c r="E26" s="74">
        <f t="shared" si="1"/>
        <v>1096831.422</v>
      </c>
      <c r="F26" s="74"/>
      <c r="G26" s="64"/>
      <c r="H26" s="56"/>
      <c r="I26" s="56"/>
      <c r="J26" s="56"/>
      <c r="K26" s="61">
        <v>375965.93599999999</v>
      </c>
      <c r="L26" s="61">
        <v>720865.48600000003</v>
      </c>
      <c r="M26" s="61">
        <v>1096831.422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370806.90600000002</v>
      </c>
      <c r="D28" s="74">
        <f t="shared" ref="D28:D35" si="3">L28</f>
        <v>4737705.1550000003</v>
      </c>
      <c r="E28" s="74">
        <f t="shared" ref="E28:E35" si="4">M28</f>
        <v>5108512.0609999998</v>
      </c>
      <c r="F28" s="74"/>
      <c r="G28" s="64"/>
      <c r="H28" s="56"/>
      <c r="I28" s="56"/>
      <c r="J28" s="56"/>
      <c r="K28" s="61">
        <v>370806.90600000002</v>
      </c>
      <c r="L28" s="61">
        <v>4737705.1550000003</v>
      </c>
      <c r="M28" s="61">
        <v>5108512.0609999998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5718188.3380000005</v>
      </c>
      <c r="D29" s="74">
        <f t="shared" si="3"/>
        <v>3989370.3059999999</v>
      </c>
      <c r="E29" s="74">
        <f t="shared" si="4"/>
        <v>9707558.6439999994</v>
      </c>
      <c r="F29" s="74"/>
      <c r="G29" s="64"/>
      <c r="H29" s="56"/>
      <c r="I29" s="56"/>
      <c r="J29" s="56"/>
      <c r="K29" s="61">
        <v>5718188.3380000005</v>
      </c>
      <c r="L29" s="61">
        <v>3989370.3059999999</v>
      </c>
      <c r="M29" s="61">
        <v>9707558.6439999994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168606.019</v>
      </c>
      <c r="D30" s="74">
        <f t="shared" si="3"/>
        <v>397086.83299999998</v>
      </c>
      <c r="E30" s="74">
        <f t="shared" si="4"/>
        <v>565692.85199999996</v>
      </c>
      <c r="F30" s="74"/>
      <c r="G30" s="64"/>
      <c r="H30" s="56"/>
      <c r="I30" s="56"/>
      <c r="J30" s="56"/>
      <c r="K30" s="61">
        <v>168606.019</v>
      </c>
      <c r="L30" s="61">
        <v>397086.83299999998</v>
      </c>
      <c r="M30" s="61">
        <v>565692.85199999996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112120.38499999999</v>
      </c>
      <c r="D31" s="130">
        <f t="shared" si="3"/>
        <v>148774.46900000001</v>
      </c>
      <c r="E31" s="130">
        <f t="shared" si="4"/>
        <v>260894.85399999999</v>
      </c>
      <c r="F31" s="74"/>
      <c r="G31" s="64"/>
      <c r="H31" s="56"/>
      <c r="I31" s="56"/>
      <c r="J31" s="56"/>
      <c r="K31" s="61">
        <v>112120.38499999999</v>
      </c>
      <c r="L31" s="61">
        <v>148774.46900000001</v>
      </c>
      <c r="M31" s="61">
        <v>260894.85399999999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56485.633999999998</v>
      </c>
      <c r="D34" s="74">
        <f t="shared" si="3"/>
        <v>248312.364</v>
      </c>
      <c r="E34" s="74">
        <f t="shared" si="4"/>
        <v>304797.99800000002</v>
      </c>
      <c r="F34" s="74"/>
      <c r="G34" s="64"/>
      <c r="H34" s="56"/>
      <c r="I34" s="56"/>
      <c r="J34" s="56"/>
      <c r="K34" s="61">
        <v>56485.633999999998</v>
      </c>
      <c r="L34" s="61">
        <v>248312.364</v>
      </c>
      <c r="M34" s="61">
        <v>304797.99800000002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1288148.7139999999</v>
      </c>
      <c r="D35" s="74">
        <f t="shared" si="3"/>
        <v>3306929.0989999999</v>
      </c>
      <c r="E35" s="74">
        <f t="shared" si="4"/>
        <v>4595077.8130000001</v>
      </c>
      <c r="F35" s="74"/>
      <c r="G35" s="64"/>
      <c r="H35" s="56"/>
      <c r="I35" s="56"/>
      <c r="J35" s="56"/>
      <c r="K35" s="61">
        <v>1288148.7139999999</v>
      </c>
      <c r="L35" s="61">
        <v>3306929.0989999999</v>
      </c>
      <c r="M35" s="61">
        <v>4595077.8130000001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13201.388999999999</v>
      </c>
      <c r="D37" s="74">
        <f t="shared" ref="D37:D43" si="6">L37</f>
        <v>449043.78399999999</v>
      </c>
      <c r="E37" s="74">
        <f t="shared" ref="E37:E43" si="7">M37</f>
        <v>462245.17300000001</v>
      </c>
      <c r="F37" s="74"/>
      <c r="G37" s="64"/>
      <c r="H37" s="56"/>
      <c r="I37" s="56"/>
      <c r="J37" s="56"/>
      <c r="K37" s="61">
        <v>13201.388999999999</v>
      </c>
      <c r="L37" s="61">
        <v>449043.78399999999</v>
      </c>
      <c r="M37" s="61">
        <v>462245.17300000001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28510.15</v>
      </c>
      <c r="D38" s="74">
        <f t="shared" si="6"/>
        <v>405818.02600000001</v>
      </c>
      <c r="E38" s="74">
        <f t="shared" si="7"/>
        <v>434328.17599999998</v>
      </c>
      <c r="F38" s="74"/>
      <c r="G38" s="64"/>
      <c r="H38" s="56"/>
      <c r="I38" s="56"/>
      <c r="J38" s="56"/>
      <c r="K38" s="61">
        <v>28510.15</v>
      </c>
      <c r="L38" s="61">
        <v>405818.02600000001</v>
      </c>
      <c r="M38" s="61">
        <v>434328.17599999998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1174332.7620000001</v>
      </c>
      <c r="D39" s="74">
        <f t="shared" si="6"/>
        <v>1001632.723</v>
      </c>
      <c r="E39" s="74">
        <f t="shared" si="7"/>
        <v>2175965.4849999999</v>
      </c>
      <c r="F39" s="74"/>
      <c r="G39" s="64"/>
      <c r="H39" s="56"/>
      <c r="I39" s="56"/>
      <c r="J39" s="56"/>
      <c r="K39" s="61">
        <v>1174332.7620000001</v>
      </c>
      <c r="L39" s="61">
        <v>1001632.723</v>
      </c>
      <c r="M39" s="61">
        <v>2175965.4849999999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72104.413</v>
      </c>
      <c r="D40" s="74">
        <f t="shared" si="6"/>
        <v>1450434.5660000001</v>
      </c>
      <c r="E40" s="74">
        <f t="shared" si="7"/>
        <v>1522538.9790000001</v>
      </c>
      <c r="F40" s="74"/>
      <c r="G40" s="64"/>
      <c r="H40" s="56"/>
      <c r="I40" s="56"/>
      <c r="J40" s="56"/>
      <c r="K40" s="61">
        <v>72104.413</v>
      </c>
      <c r="L40" s="61">
        <v>1450434.5660000001</v>
      </c>
      <c r="M40" s="61">
        <v>1522538.9790000001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118864.151</v>
      </c>
      <c r="D41" s="74">
        <f t="shared" si="6"/>
        <v>139412.67199999999</v>
      </c>
      <c r="E41" s="74">
        <f t="shared" si="7"/>
        <v>258276.823</v>
      </c>
      <c r="F41" s="74"/>
      <c r="G41" s="64"/>
      <c r="H41" s="56"/>
      <c r="I41" s="56"/>
      <c r="J41" s="56"/>
      <c r="K41" s="61">
        <v>118864.151</v>
      </c>
      <c r="L41" s="61">
        <v>139412.67199999999</v>
      </c>
      <c r="M41" s="61">
        <v>258276.823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219890.16500000001</v>
      </c>
      <c r="D42" s="74">
        <f t="shared" si="6"/>
        <v>19.442</v>
      </c>
      <c r="E42" s="74">
        <f t="shared" si="7"/>
        <v>219909.60699999999</v>
      </c>
      <c r="F42" s="74"/>
      <c r="G42" s="64"/>
      <c r="H42" s="56"/>
      <c r="I42" s="56"/>
      <c r="J42" s="56"/>
      <c r="K42" s="61">
        <v>219890.16500000001</v>
      </c>
      <c r="L42" s="61">
        <v>19.442</v>
      </c>
      <c r="M42" s="61">
        <v>219909.60699999999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502639.522</v>
      </c>
      <c r="D43" s="74">
        <f t="shared" si="6"/>
        <v>1452776.412</v>
      </c>
      <c r="E43" s="74">
        <f t="shared" si="7"/>
        <v>1955415.9339999999</v>
      </c>
      <c r="F43" s="74"/>
      <c r="G43" s="64"/>
      <c r="H43" s="56"/>
      <c r="I43" s="56"/>
      <c r="J43" s="56"/>
      <c r="K43" s="61">
        <v>502639.522</v>
      </c>
      <c r="L43" s="61">
        <v>1452776.412</v>
      </c>
      <c r="M43" s="61">
        <v>1955415.9339999999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8784663.8660000004</v>
      </c>
      <c r="D45" s="74">
        <f>L45</f>
        <v>14756869.059</v>
      </c>
      <c r="E45" s="74">
        <f>M45</f>
        <v>23541532.925000001</v>
      </c>
      <c r="F45" s="74"/>
      <c r="G45" s="64"/>
      <c r="H45" s="56"/>
      <c r="I45" s="56"/>
      <c r="J45" s="56"/>
      <c r="K45" s="61">
        <v>8784663.8660000004</v>
      </c>
      <c r="L45" s="61">
        <v>14756869.059</v>
      </c>
      <c r="M45" s="61">
        <v>23541532.925000001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187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1294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100000000000001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2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100000000000001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100000000000001" customHeight="1" x14ac:dyDescent="0.25">
      <c r="G71" s="54"/>
    </row>
    <row r="72" spans="7:7" ht="20.100000000000001" customHeight="1" x14ac:dyDescent="0.25">
      <c r="G72" s="54"/>
    </row>
    <row r="73" spans="7:7" ht="20.100000000000001" customHeight="1" x14ac:dyDescent="0.25">
      <c r="G73" s="54"/>
    </row>
    <row r="74" spans="7:7" ht="20.100000000000001" customHeight="1" x14ac:dyDescent="0.25">
      <c r="G74" s="54"/>
    </row>
    <row r="75" spans="7:7" ht="20.100000000000001" customHeight="1" x14ac:dyDescent="0.25">
      <c r="G75" s="54"/>
    </row>
    <row r="76" spans="7:7" ht="20.100000000000001" customHeight="1" x14ac:dyDescent="0.25">
      <c r="G76" s="54"/>
    </row>
    <row r="77" spans="7:7" ht="20.100000000000001" customHeight="1" x14ac:dyDescent="0.25">
      <c r="G77" s="54"/>
    </row>
    <row r="78" spans="7:7" ht="20.100000000000001" customHeight="1" x14ac:dyDescent="0.25">
      <c r="G78" s="54"/>
    </row>
    <row r="79" spans="7:7" ht="20.100000000000001" customHeight="1" x14ac:dyDescent="0.25">
      <c r="G79" s="54"/>
    </row>
    <row r="80" spans="7:7" ht="20.100000000000001" customHeight="1" x14ac:dyDescent="0.25">
      <c r="G80" s="54"/>
    </row>
    <row r="81" spans="7:7" ht="20.100000000000001" customHeight="1" x14ac:dyDescent="0.25">
      <c r="G81" s="54"/>
    </row>
    <row r="82" spans="7:7" ht="20.100000000000001" customHeight="1" x14ac:dyDescent="0.25">
      <c r="G82" s="54"/>
    </row>
    <row r="83" spans="7:7" ht="20.100000000000001" customHeight="1" x14ac:dyDescent="0.25">
      <c r="G83" s="54"/>
    </row>
    <row r="84" spans="7:7" ht="20.100000000000001" customHeight="1" x14ac:dyDescent="0.25">
      <c r="G84" s="54"/>
    </row>
    <row r="85" spans="7:7" ht="20.100000000000001" customHeight="1" x14ac:dyDescent="0.25">
      <c r="G85" s="54"/>
    </row>
    <row r="86" spans="7:7" ht="20.100000000000001" customHeight="1" x14ac:dyDescent="0.25">
      <c r="G86" s="54"/>
    </row>
    <row r="87" spans="7:7" ht="20.100000000000001" customHeight="1" x14ac:dyDescent="0.25">
      <c r="G87" s="54"/>
    </row>
    <row r="88" spans="7:7" ht="20.100000000000001" customHeight="1" x14ac:dyDescent="0.25">
      <c r="G88" s="54"/>
    </row>
    <row r="89" spans="7:7" ht="20.100000000000001" customHeight="1" x14ac:dyDescent="0.25">
      <c r="G89" s="54"/>
    </row>
    <row r="90" spans="7:7" ht="20.100000000000001" customHeight="1" x14ac:dyDescent="0.25">
      <c r="G90" s="54"/>
    </row>
    <row r="91" spans="7:7" ht="20.100000000000001" customHeight="1" x14ac:dyDescent="0.25">
      <c r="G91" s="54"/>
    </row>
    <row r="92" spans="7:7" ht="20.100000000000001" customHeight="1" x14ac:dyDescent="0.25">
      <c r="G92" s="54"/>
    </row>
    <row r="93" spans="7:7" ht="20.100000000000001" customHeight="1" x14ac:dyDescent="0.25">
      <c r="G93" s="54"/>
    </row>
    <row r="94" spans="7:7" ht="20.100000000000001" customHeight="1" x14ac:dyDescent="0.25">
      <c r="G94" s="54"/>
    </row>
    <row r="95" spans="7:7" ht="20.100000000000001" customHeight="1" x14ac:dyDescent="0.25">
      <c r="G95" s="54"/>
    </row>
    <row r="96" spans="7:7" ht="20.100000000000001" customHeight="1" x14ac:dyDescent="0.25">
      <c r="G96" s="54"/>
    </row>
    <row r="97" spans="7:7" ht="20.100000000000001" customHeight="1" x14ac:dyDescent="0.25">
      <c r="G97" s="54"/>
    </row>
    <row r="98" spans="7:7" ht="20.100000000000001" customHeight="1" x14ac:dyDescent="0.25">
      <c r="G98" s="54"/>
    </row>
    <row r="99" spans="7:7" ht="20.100000000000001" customHeight="1" x14ac:dyDescent="0.25">
      <c r="G99" s="54"/>
    </row>
    <row r="100" spans="7:7" ht="20.100000000000001" customHeight="1" x14ac:dyDescent="0.25">
      <c r="G100" s="54"/>
    </row>
    <row r="101" spans="7:7" ht="20.100000000000001" customHeight="1" x14ac:dyDescent="0.25">
      <c r="G101" s="54"/>
    </row>
    <row r="102" spans="7:7" ht="20.100000000000001" customHeight="1" x14ac:dyDescent="0.25">
      <c r="G102" s="54"/>
    </row>
    <row r="103" spans="7:7" ht="20.100000000000001" customHeight="1" x14ac:dyDescent="0.25">
      <c r="G103" s="54"/>
    </row>
    <row r="104" spans="7:7" ht="20.100000000000001" customHeight="1" x14ac:dyDescent="0.25">
      <c r="G104" s="54"/>
    </row>
    <row r="105" spans="7:7" ht="20.100000000000001" customHeight="1" x14ac:dyDescent="0.25">
      <c r="G105" s="54"/>
    </row>
    <row r="106" spans="7:7" ht="20.100000000000001" customHeight="1" x14ac:dyDescent="0.25">
      <c r="G106" s="54"/>
    </row>
    <row r="107" spans="7:7" ht="20.100000000000001" customHeight="1" x14ac:dyDescent="0.25">
      <c r="G107" s="54"/>
    </row>
    <row r="108" spans="7:7" ht="20.100000000000001" customHeight="1" x14ac:dyDescent="0.25">
      <c r="G108" s="54"/>
    </row>
    <row r="109" spans="7:7" ht="20.100000000000001" customHeight="1" x14ac:dyDescent="0.25">
      <c r="G109" s="54"/>
    </row>
    <row r="110" spans="7:7" ht="20.100000000000001" customHeight="1" x14ac:dyDescent="0.25">
      <c r="G110" s="54"/>
    </row>
    <row r="111" spans="7:7" ht="20.100000000000001" customHeight="1" x14ac:dyDescent="0.25">
      <c r="G111" s="54"/>
    </row>
    <row r="112" spans="7:7" ht="20.100000000000001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25" customHeight="1" x14ac:dyDescent="0.25">
      <c r="G120" s="54"/>
    </row>
    <row r="121" spans="7:7" ht="6.95" customHeight="1" x14ac:dyDescent="0.25">
      <c r="G121" s="54"/>
    </row>
    <row r="122" spans="7:7" ht="16.5" customHeight="1" x14ac:dyDescent="0.25">
      <c r="G122" s="54"/>
    </row>
    <row r="123" spans="7:7" ht="16.5" customHeight="1" x14ac:dyDescent="0.25">
      <c r="G123" s="54"/>
    </row>
    <row r="124" spans="7:7" ht="15" customHeight="1" x14ac:dyDescent="0.25">
      <c r="G124" s="54"/>
    </row>
    <row r="125" spans="7:7" x14ac:dyDescent="0.25">
      <c r="G125" s="54"/>
    </row>
    <row r="126" spans="7:7" ht="15.75" customHeight="1" x14ac:dyDescent="0.25">
      <c r="G126" s="54"/>
    </row>
    <row r="127" spans="7:7" ht="15.75" customHeight="1" x14ac:dyDescent="0.25">
      <c r="G127" s="54"/>
    </row>
    <row r="128" spans="7:7" ht="15.75" customHeight="1" x14ac:dyDescent="0.25">
      <c r="G128" s="54"/>
    </row>
    <row r="129" spans="7:7" ht="15.75" customHeight="1" x14ac:dyDescent="0.25">
      <c r="G129" s="54"/>
    </row>
    <row r="130" spans="7:7" ht="6.95" customHeight="1" x14ac:dyDescent="0.25">
      <c r="G130" s="54"/>
    </row>
    <row r="131" spans="7:7" ht="20.100000000000001" customHeight="1" x14ac:dyDescent="0.25">
      <c r="G131" s="54"/>
    </row>
    <row r="132" spans="7:7" ht="20.100000000000001" customHeight="1" x14ac:dyDescent="0.25">
      <c r="G132" s="54"/>
    </row>
    <row r="133" spans="7:7" ht="20.100000000000001" customHeight="1" x14ac:dyDescent="0.25">
      <c r="G133" s="54"/>
    </row>
    <row r="134" spans="7:7" ht="20.100000000000001" customHeight="1" x14ac:dyDescent="0.25">
      <c r="G134" s="54"/>
    </row>
    <row r="135" spans="7:7" ht="20.100000000000001" customHeight="1" x14ac:dyDescent="0.25">
      <c r="G135" s="54"/>
    </row>
    <row r="136" spans="7:7" ht="20.100000000000001" customHeight="1" x14ac:dyDescent="0.25">
      <c r="G136" s="54"/>
    </row>
    <row r="137" spans="7:7" ht="20.100000000000001" customHeight="1" x14ac:dyDescent="0.25">
      <c r="G137" s="54"/>
    </row>
    <row r="138" spans="7:7" ht="20.100000000000001" customHeight="1" x14ac:dyDescent="0.25">
      <c r="G138" s="54"/>
    </row>
    <row r="139" spans="7:7" ht="20.100000000000001" customHeight="1" x14ac:dyDescent="0.25">
      <c r="G139" s="54"/>
    </row>
    <row r="140" spans="7:7" ht="20.100000000000001" customHeight="1" x14ac:dyDescent="0.25">
      <c r="G140" s="54"/>
    </row>
    <row r="141" spans="7:7" ht="20.100000000000001" customHeight="1" x14ac:dyDescent="0.25">
      <c r="G141" s="54"/>
    </row>
    <row r="142" spans="7:7" ht="20.100000000000001" customHeight="1" x14ac:dyDescent="0.25">
      <c r="G142" s="54"/>
    </row>
    <row r="143" spans="7:7" ht="20.100000000000001" customHeight="1" x14ac:dyDescent="0.25">
      <c r="G143" s="54"/>
    </row>
    <row r="144" spans="7:7" ht="20.100000000000001" customHeight="1" x14ac:dyDescent="0.25">
      <c r="G144" s="54"/>
    </row>
    <row r="145" spans="7:7" ht="20.100000000000001" customHeight="1" x14ac:dyDescent="0.25">
      <c r="G145" s="54"/>
    </row>
    <row r="146" spans="7:7" ht="20.100000000000001" customHeight="1" x14ac:dyDescent="0.25">
      <c r="G146" s="54"/>
    </row>
    <row r="147" spans="7:7" ht="20.100000000000001" customHeight="1" x14ac:dyDescent="0.25">
      <c r="G147" s="54"/>
    </row>
    <row r="148" spans="7:7" ht="20.100000000000001" customHeight="1" x14ac:dyDescent="0.25">
      <c r="G148" s="54"/>
    </row>
    <row r="149" spans="7:7" ht="20.100000000000001" customHeight="1" x14ac:dyDescent="0.25">
      <c r="G149" s="54"/>
    </row>
    <row r="150" spans="7:7" ht="20.100000000000001" customHeight="1" x14ac:dyDescent="0.25">
      <c r="G150" s="54"/>
    </row>
    <row r="151" spans="7:7" ht="20.100000000000001" customHeight="1" x14ac:dyDescent="0.25">
      <c r="G151" s="54"/>
    </row>
    <row r="152" spans="7:7" ht="20.100000000000001" customHeight="1" x14ac:dyDescent="0.25">
      <c r="G152" s="54"/>
    </row>
    <row r="153" spans="7:7" ht="20.100000000000001" customHeight="1" x14ac:dyDescent="0.25">
      <c r="G153" s="54"/>
    </row>
    <row r="154" spans="7:7" ht="20.100000000000001" customHeight="1" x14ac:dyDescent="0.25">
      <c r="G154" s="54"/>
    </row>
    <row r="155" spans="7:7" ht="20.100000000000001" customHeight="1" x14ac:dyDescent="0.25">
      <c r="G155" s="54"/>
    </row>
    <row r="156" spans="7:7" ht="20.100000000000001" customHeight="1" x14ac:dyDescent="0.25">
      <c r="G156" s="54"/>
    </row>
    <row r="157" spans="7:7" ht="20.100000000000001" customHeight="1" x14ac:dyDescent="0.25">
      <c r="G157" s="54"/>
    </row>
    <row r="158" spans="7:7" ht="20.100000000000001" customHeight="1" x14ac:dyDescent="0.25">
      <c r="G158" s="54"/>
    </row>
    <row r="159" spans="7:7" ht="20.100000000000001" customHeight="1" x14ac:dyDescent="0.25">
      <c r="G159" s="54"/>
    </row>
    <row r="160" spans="7:7" ht="20.100000000000001" customHeight="1" x14ac:dyDescent="0.25">
      <c r="G160" s="54"/>
    </row>
    <row r="161" spans="7:7" ht="20.100000000000001" customHeight="1" x14ac:dyDescent="0.25">
      <c r="G161" s="54"/>
    </row>
    <row r="162" spans="7:7" ht="20.100000000000001" customHeight="1" x14ac:dyDescent="0.25">
      <c r="G162" s="54"/>
    </row>
    <row r="163" spans="7:7" ht="20.100000000000001" customHeight="1" x14ac:dyDescent="0.25">
      <c r="G163" s="54"/>
    </row>
    <row r="164" spans="7:7" ht="20.100000000000001" customHeight="1" x14ac:dyDescent="0.25">
      <c r="G164" s="54"/>
    </row>
    <row r="165" spans="7:7" ht="20.100000000000001" customHeight="1" x14ac:dyDescent="0.25">
      <c r="G165" s="54"/>
    </row>
    <row r="166" spans="7:7" ht="20.100000000000001" customHeight="1" x14ac:dyDescent="0.25">
      <c r="G166" s="54"/>
    </row>
    <row r="167" spans="7:7" ht="20.100000000000001" customHeight="1" x14ac:dyDescent="0.25">
      <c r="G167" s="54"/>
    </row>
    <row r="168" spans="7:7" ht="20.100000000000001" customHeight="1" x14ac:dyDescent="0.25">
      <c r="G168" s="54"/>
    </row>
    <row r="169" spans="7:7" ht="20.100000000000001" customHeight="1" x14ac:dyDescent="0.25">
      <c r="G169" s="54"/>
    </row>
    <row r="170" spans="7:7" ht="20.100000000000001" customHeight="1" x14ac:dyDescent="0.25">
      <c r="G170" s="54"/>
    </row>
    <row r="171" spans="7:7" ht="20.100000000000001" customHeight="1" x14ac:dyDescent="0.25">
      <c r="G171" s="54"/>
    </row>
    <row r="172" spans="7:7" ht="20.100000000000001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25" customHeight="1" x14ac:dyDescent="0.25">
      <c r="G180" s="54"/>
    </row>
    <row r="181" spans="7:7" ht="6.95" customHeight="1" x14ac:dyDescent="0.25">
      <c r="G181" s="54"/>
    </row>
    <row r="182" spans="7:7" ht="16.5" customHeight="1" x14ac:dyDescent="0.25">
      <c r="G182" s="54"/>
    </row>
    <row r="183" spans="7:7" ht="16.5" customHeight="1" x14ac:dyDescent="0.25">
      <c r="G183" s="54"/>
    </row>
    <row r="184" spans="7:7" ht="16.5" customHeight="1" x14ac:dyDescent="0.25">
      <c r="G184" s="54"/>
    </row>
    <row r="185" spans="7:7" x14ac:dyDescent="0.25">
      <c r="G185" s="54"/>
    </row>
    <row r="186" spans="7:7" ht="15.75" customHeight="1" x14ac:dyDescent="0.25">
      <c r="G186" s="54"/>
    </row>
    <row r="187" spans="7:7" ht="15.75" customHeight="1" x14ac:dyDescent="0.25">
      <c r="G187" s="54"/>
    </row>
    <row r="188" spans="7:7" ht="15.75" customHeight="1" x14ac:dyDescent="0.25">
      <c r="G188" s="54"/>
    </row>
    <row r="189" spans="7:7" ht="15.75" customHeight="1" x14ac:dyDescent="0.25">
      <c r="G189" s="54"/>
    </row>
    <row r="190" spans="7:7" ht="8.25" customHeight="1" x14ac:dyDescent="0.25">
      <c r="G190" s="54"/>
    </row>
    <row r="191" spans="7:7" ht="20.100000000000001" customHeight="1" x14ac:dyDescent="0.25">
      <c r="G191" s="54"/>
    </row>
    <row r="192" spans="7:7" ht="20.100000000000001" customHeight="1" x14ac:dyDescent="0.25">
      <c r="G192" s="54"/>
    </row>
    <row r="193" spans="7:7" ht="20.100000000000001" customHeight="1" x14ac:dyDescent="0.25">
      <c r="G193" s="54"/>
    </row>
    <row r="194" spans="7:7" ht="20.100000000000001" customHeight="1" x14ac:dyDescent="0.25">
      <c r="G194" s="54"/>
    </row>
    <row r="195" spans="7:7" ht="20.100000000000001" customHeight="1" x14ac:dyDescent="0.25">
      <c r="G195" s="54"/>
    </row>
    <row r="196" spans="7:7" ht="20.100000000000001" customHeight="1" x14ac:dyDescent="0.25">
      <c r="G196" s="54"/>
    </row>
    <row r="197" spans="7:7" ht="20.100000000000001" customHeight="1" x14ac:dyDescent="0.25">
      <c r="G197" s="54"/>
    </row>
    <row r="198" spans="7:7" ht="20.100000000000001" customHeight="1" x14ac:dyDescent="0.25">
      <c r="G198" s="54"/>
    </row>
    <row r="199" spans="7:7" ht="20.100000000000001" customHeight="1" x14ac:dyDescent="0.25">
      <c r="G199" s="54"/>
    </row>
    <row r="200" spans="7:7" ht="20.100000000000001" customHeight="1" x14ac:dyDescent="0.25">
      <c r="G200" s="54"/>
    </row>
    <row r="201" spans="7:7" ht="20.100000000000001" customHeight="1" x14ac:dyDescent="0.25">
      <c r="G201" s="54"/>
    </row>
    <row r="202" spans="7:7" ht="20.100000000000001" customHeight="1" x14ac:dyDescent="0.25">
      <c r="G202" s="54"/>
    </row>
    <row r="203" spans="7:7" ht="20.100000000000001" customHeight="1" x14ac:dyDescent="0.25">
      <c r="G203" s="54"/>
    </row>
    <row r="204" spans="7:7" ht="20.100000000000001" customHeight="1" x14ac:dyDescent="0.25">
      <c r="G204" s="54"/>
    </row>
    <row r="205" spans="7:7" ht="20.100000000000001" customHeight="1" x14ac:dyDescent="0.25">
      <c r="G205" s="54"/>
    </row>
    <row r="206" spans="7:7" ht="20.100000000000001" customHeight="1" x14ac:dyDescent="0.25">
      <c r="G206" s="54"/>
    </row>
    <row r="207" spans="7:7" ht="20.100000000000001" customHeight="1" x14ac:dyDescent="0.25">
      <c r="G207" s="54"/>
    </row>
    <row r="208" spans="7:7" ht="20.100000000000001" customHeight="1" x14ac:dyDescent="0.25">
      <c r="G208" s="54"/>
    </row>
    <row r="209" spans="7:7" ht="20.100000000000001" customHeight="1" x14ac:dyDescent="0.25">
      <c r="G209" s="54"/>
    </row>
    <row r="210" spans="7:7" ht="20.100000000000001" customHeight="1" x14ac:dyDescent="0.25">
      <c r="G210" s="54"/>
    </row>
    <row r="211" spans="7:7" ht="20.100000000000001" customHeight="1" x14ac:dyDescent="0.25">
      <c r="G211" s="54"/>
    </row>
    <row r="212" spans="7:7" ht="20.100000000000001" customHeight="1" x14ac:dyDescent="0.25">
      <c r="G212" s="54"/>
    </row>
    <row r="213" spans="7:7" ht="20.100000000000001" customHeight="1" x14ac:dyDescent="0.25">
      <c r="G213" s="54"/>
    </row>
    <row r="214" spans="7:7" ht="20.100000000000001" customHeight="1" x14ac:dyDescent="0.25">
      <c r="G214" s="54"/>
    </row>
    <row r="215" spans="7:7" ht="20.100000000000001" customHeight="1" x14ac:dyDescent="0.25">
      <c r="G215" s="54"/>
    </row>
    <row r="216" spans="7:7" ht="20.100000000000001" customHeight="1" x14ac:dyDescent="0.25">
      <c r="G216" s="54"/>
    </row>
    <row r="217" spans="7:7" ht="20.100000000000001" customHeight="1" x14ac:dyDescent="0.25">
      <c r="G217" s="54"/>
    </row>
    <row r="218" spans="7:7" ht="20.100000000000001" customHeight="1" x14ac:dyDescent="0.25">
      <c r="G218" s="54"/>
    </row>
    <row r="219" spans="7:7" ht="20.100000000000001" customHeight="1" x14ac:dyDescent="0.25">
      <c r="G219" s="54"/>
    </row>
    <row r="220" spans="7:7" ht="20.100000000000001" customHeight="1" x14ac:dyDescent="0.25">
      <c r="G220" s="54"/>
    </row>
    <row r="221" spans="7:7" ht="20.100000000000001" customHeight="1" x14ac:dyDescent="0.25">
      <c r="G221" s="54"/>
    </row>
    <row r="222" spans="7:7" ht="20.100000000000001" customHeight="1" x14ac:dyDescent="0.25">
      <c r="G222" s="54"/>
    </row>
    <row r="223" spans="7:7" ht="20.100000000000001" customHeight="1" x14ac:dyDescent="0.25">
      <c r="G223" s="54"/>
    </row>
    <row r="224" spans="7:7" ht="20.100000000000001" customHeight="1" x14ac:dyDescent="0.25">
      <c r="G224" s="54"/>
    </row>
    <row r="225" spans="7:7" ht="20.100000000000001" customHeight="1" x14ac:dyDescent="0.25">
      <c r="G225" s="54"/>
    </row>
    <row r="226" spans="7:7" ht="20.100000000000001" customHeight="1" x14ac:dyDescent="0.25">
      <c r="G226" s="54"/>
    </row>
    <row r="227" spans="7:7" ht="20.100000000000001" customHeight="1" x14ac:dyDescent="0.25">
      <c r="G227" s="54"/>
    </row>
    <row r="228" spans="7:7" ht="20.100000000000001" customHeight="1" x14ac:dyDescent="0.25">
      <c r="G228" s="54"/>
    </row>
    <row r="229" spans="7:7" ht="20.100000000000001" customHeight="1" x14ac:dyDescent="0.25">
      <c r="G229" s="54"/>
    </row>
    <row r="230" spans="7:7" ht="20.100000000000001" customHeight="1" x14ac:dyDescent="0.25">
      <c r="G230" s="54"/>
    </row>
    <row r="231" spans="7:7" ht="20.100000000000001" customHeight="1" x14ac:dyDescent="0.25">
      <c r="G231" s="54"/>
    </row>
    <row r="232" spans="7:7" ht="20.100000000000001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Simon Chan</cp:lastModifiedBy>
  <cp:lastPrinted>2018-09-24T08:00:05Z</cp:lastPrinted>
  <dcterms:created xsi:type="dcterms:W3CDTF">1999-05-11T09:23:49Z</dcterms:created>
  <dcterms:modified xsi:type="dcterms:W3CDTF">2018-09-26T11:03:02Z</dcterms:modified>
</cp:coreProperties>
</file>