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855" windowWidth="19230" windowHeight="10860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A3" i="3"/>
  <c r="A3" i="5"/>
  <c r="J56" i="1" l="1"/>
  <c r="N34" i="1"/>
  <c r="J60" i="1"/>
  <c r="F60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<sst xmlns="http://schemas.openxmlformats.org/spreadsheetml/2006/main" count="479" uniqueCount="157">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</sst>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.00_);_(* \(#,##0.00\);_(* &quot;-&quot;??_);_(@_)"/>
    <numFmt numFmtId="177" formatCode="General_)"/>
    <numFmt numFmtId="178" formatCode="0.0_)"/>
    <numFmt numFmtId="179" formatCode="0_)"/>
    <numFmt numFmtId="181" formatCode="_(* #,##0_);_(* \(#,##0\);_(* &quot;-&quot;??_);_(@_)"/>
    <numFmt numFmtId="182" formatCode="0.0"/>
    <numFmt numFmtId="183" formatCode="mmm\ yyyy"/>
    <numFmt numFmtId="184" formatCode="#,##0_);\(#,##0\);_(&quot;&quot;_)"/>
    <numFmt numFmtId="185" formatCode="#,##0;\(#,##0\);"/>
    <numFmt numFmtId="186" formatCode="###0;\-###0;"/>
    <numFmt numFmtId="187" formatCode="#,##0;\(#,##0\);&quot;0&quot;"/>
    <numFmt numFmtId="188" formatCode="#,##0;\-#,##0;&quot;-&quot;"/>
    <numFmt numFmtId="189" formatCode="#,##0_ "/>
    <numFmt numFmtId="190" formatCode="#,##0.0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7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1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2" fontId="8" fillId="0" borderId="0" xfId="1" applyNumberFormat="1" applyFont="1" applyAlignment="1" applyProtection="1">
      <alignment horizontal="right"/>
    </xf>
    <xf numFmtId="182" fontId="8" fillId="0" borderId="0" xfId="1" applyNumberFormat="1" applyFont="1" applyProtection="1"/>
    <xf numFmtId="182" fontId="8" fillId="0" borderId="0" xfId="1" applyNumberFormat="1" applyFont="1" applyAlignment="1" applyProtection="1">
      <alignment horizontal="left"/>
    </xf>
    <xf numFmtId="182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3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6" fontId="13" fillId="0" borderId="0" xfId="2" applyNumberFormat="1" applyFont="1"/>
    <xf numFmtId="182" fontId="13" fillId="0" borderId="0" xfId="2" applyNumberFormat="1" applyFont="1"/>
    <xf numFmtId="185" fontId="13" fillId="0" borderId="0" xfId="2" applyNumberFormat="1" applyFont="1" applyProtection="1"/>
    <xf numFmtId="184" fontId="13" fillId="0" borderId="0" xfId="2" applyNumberFormat="1" applyFont="1" applyProtection="1"/>
    <xf numFmtId="184" fontId="13" fillId="0" borderId="0" xfId="2" applyNumberFormat="1" applyFont="1" applyBorder="1" applyProtection="1"/>
    <xf numFmtId="184" fontId="13" fillId="0" borderId="0" xfId="2" applyNumberFormat="1" applyFont="1" applyAlignment="1" applyProtection="1"/>
    <xf numFmtId="37" fontId="13" fillId="0" borderId="0" xfId="2" applyFont="1" applyBorder="1"/>
    <xf numFmtId="184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6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7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7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1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8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9" fontId="2" fillId="0" borderId="0" xfId="0" applyNumberFormat="1" applyFont="1" applyAlignment="1">
      <alignment horizontal="right"/>
    </xf>
    <xf numFmtId="189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3" fontId="9" fillId="0" borderId="0" xfId="0" applyNumberFormat="1" applyFont="1" applyAlignment="1" applyProtection="1">
      <alignment horizontal="right"/>
    </xf>
    <xf numFmtId="182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1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right"/>
    </xf>
    <xf numFmtId="182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1" fontId="0" fillId="0" borderId="0" xfId="0" applyNumberFormat="1" applyProtection="1"/>
    <xf numFmtId="190" fontId="8" fillId="0" borderId="0" xfId="0" applyNumberFormat="1" applyFont="1"/>
    <xf numFmtId="181" fontId="0" fillId="0" borderId="0" xfId="0" applyNumberFormat="1" applyAlignment="1" applyProtection="1">
      <alignment horizontal="center"/>
    </xf>
    <xf numFmtId="181" fontId="0" fillId="0" borderId="0" xfId="0" applyNumberFormat="1"/>
    <xf numFmtId="183" fontId="12" fillId="0" borderId="0" xfId="0" applyNumberFormat="1" applyFont="1" applyFill="1"/>
    <xf numFmtId="187" fontId="13" fillId="0" borderId="0" xfId="2" applyNumberFormat="1" applyFont="1" applyFill="1" applyAlignment="1" applyProtection="1">
      <alignment horizontal="right"/>
    </xf>
    <xf numFmtId="188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1" fontId="0" fillId="0" borderId="0" xfId="0" applyNumberFormat="1" applyFill="1" applyAlignment="1">
      <alignment horizontal="center"/>
    </xf>
    <xf numFmtId="0" fontId="0" fillId="0" borderId="0" xfId="0" applyNumberFormat="1" applyFill="1"/>
    <xf numFmtId="181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1" fontId="8" fillId="0" borderId="0" xfId="1" applyNumberFormat="1" applyFont="1" applyFill="1" applyProtection="1"/>
    <xf numFmtId="182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1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3" fontId="8" fillId="0" borderId="0" xfId="0" applyNumberFormat="1" applyFont="1" applyProtection="1"/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>
      <selection activeCell="L1" sqref="L1:N1"/>
    </sheetView>
  </sheetViews>
  <sheetFormatPr defaultColWidth="7.85546875" defaultRowHeight="12.75" x14ac:dyDescent="0.2"/>
  <cols>
    <col min="1" max="1" width="3.7109375" style="99" customWidth="1"/>
    <col min="2" max="2" width="45.7109375" style="99" customWidth="1"/>
    <col min="3" max="4" width="12.7109375" style="99" customWidth="1"/>
    <col min="5" max="5" width="1.7109375" style="107" customWidth="1"/>
    <col min="6" max="6" width="7" style="99" customWidth="1"/>
    <col min="7" max="7" width="1.7109375" style="108" customWidth="1"/>
    <col min="8" max="8" width="12.7109375" style="99" customWidth="1"/>
    <col min="9" max="9" width="1.7109375" style="107" customWidth="1"/>
    <col min="10" max="10" width="8.7109375" style="99" customWidth="1"/>
    <col min="11" max="11" width="1.7109375" style="108" customWidth="1"/>
    <col min="12" max="12" width="12.7109375" style="99" customWidth="1"/>
    <col min="13" max="13" width="1.7109375" style="107" customWidth="1"/>
    <col min="14" max="14" width="6.42578125" style="99" customWidth="1"/>
    <col min="15" max="15" width="1.7109375" style="109" customWidth="1"/>
    <col min="16" max="16" width="1.7109375" style="99" customWidth="1"/>
    <col min="17" max="17" width="7.85546875" style="99"/>
    <col min="18" max="19" width="9.42578125" style="99" bestFit="1" customWidth="1"/>
    <col min="20" max="16384" width="7.85546875" style="99"/>
  </cols>
  <sheetData>
    <row r="1" spans="1:25" ht="15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0"/>
      <c r="M1" s="180"/>
      <c r="N1" s="180"/>
      <c r="O1" s="97"/>
      <c r="P1" s="98"/>
      <c r="Q1" s="176"/>
    </row>
    <row r="2" spans="1:25" ht="20.25" x14ac:dyDescent="0.3">
      <c r="A2" s="6" t="str">
        <f>"TABLE 1A  :  HONG KONG MONETARY  STATISTICS  -  "&amp;TEXT(C7,"mmmm yyyy")</f>
        <v>TABLE 1A  :  HONG KONG MONETARY  STATISTICS  -  May 2018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5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5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5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5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5" x14ac:dyDescent="0.25">
      <c r="A7" s="96"/>
      <c r="B7" s="96"/>
      <c r="C7" s="117">
        <v>43221</v>
      </c>
      <c r="D7" s="47" t="str">
        <f>"Earlier months (% change to "&amp;TEXT(C7,"mmm yyyy")&amp;")"</f>
        <v>Earlier months (% change to May 2018)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5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5" x14ac:dyDescent="0.25">
      <c r="A9" s="96"/>
      <c r="B9" s="96"/>
      <c r="C9" s="101"/>
      <c r="D9" s="52">
        <f>C7-25</f>
        <v>43196</v>
      </c>
      <c r="E9" s="102"/>
      <c r="F9" s="103"/>
      <c r="G9" s="21"/>
      <c r="H9" s="52">
        <f>C7-89</f>
        <v>43132</v>
      </c>
      <c r="I9" s="102"/>
      <c r="J9" s="103"/>
      <c r="K9" s="21"/>
      <c r="L9" s="52">
        <f>C7-365</f>
        <v>42856</v>
      </c>
      <c r="M9" s="20"/>
      <c r="N9" s="96"/>
      <c r="O9" s="97"/>
      <c r="P9" s="104"/>
    </row>
    <row r="10" spans="1:25" ht="15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5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5" x14ac:dyDescent="0.25">
      <c r="A12" s="30" t="s">
        <v>1</v>
      </c>
      <c r="B12" s="30"/>
      <c r="C12" s="88">
        <v>1692271.828</v>
      </c>
      <c r="D12" s="88">
        <v>2025904.912</v>
      </c>
      <c r="E12" s="42" t="s">
        <v>2</v>
      </c>
      <c r="F12" s="43">
        <f>C12/D12*100-100</f>
        <v>-16.46834863886248</v>
      </c>
      <c r="G12" s="44" t="s">
        <v>3</v>
      </c>
      <c r="H12" s="88">
        <v>1652521.2050000001</v>
      </c>
      <c r="I12" s="42" t="s">
        <v>2</v>
      </c>
      <c r="J12" s="43">
        <f>C12/H12*100-100</f>
        <v>2.4054531269993618</v>
      </c>
      <c r="K12" s="44" t="s">
        <v>3</v>
      </c>
      <c r="L12" s="88">
        <v>1512278.091</v>
      </c>
      <c r="M12" s="42" t="s">
        <v>2</v>
      </c>
      <c r="N12" s="43">
        <f>C12/L12*100-100</f>
        <v>11.902158609001503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5" x14ac:dyDescent="0.25">
      <c r="A13" s="30" t="s">
        <v>4</v>
      </c>
      <c r="B13" s="30"/>
      <c r="C13" s="88">
        <v>853099.59900000005</v>
      </c>
      <c r="D13" s="88">
        <v>889375.48899999994</v>
      </c>
      <c r="E13" s="42" t="s">
        <v>2</v>
      </c>
      <c r="F13" s="43">
        <f>C13/D13*100-100</f>
        <v>-4.0788047847808286</v>
      </c>
      <c r="G13" s="44" t="s">
        <v>3</v>
      </c>
      <c r="H13" s="88">
        <v>842338.99199999997</v>
      </c>
      <c r="I13" s="42" t="s">
        <v>2</v>
      </c>
      <c r="J13" s="43">
        <f>C13/H13*100-100</f>
        <v>1.2774675163084623</v>
      </c>
      <c r="K13" s="44" t="s">
        <v>3</v>
      </c>
      <c r="L13" s="88">
        <v>787401.79500000004</v>
      </c>
      <c r="M13" s="42" t="s">
        <v>2</v>
      </c>
      <c r="N13" s="43">
        <f>C13/L13*100-100</f>
        <v>8.3436187747070107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5" x14ac:dyDescent="0.25">
      <c r="A14" s="30" t="s">
        <v>5</v>
      </c>
      <c r="B14" s="30"/>
      <c r="C14" s="88">
        <v>2545371.4270000001</v>
      </c>
      <c r="D14" s="88">
        <v>2915280.4010000001</v>
      </c>
      <c r="E14" s="42" t="s">
        <v>2</v>
      </c>
      <c r="F14" s="43">
        <f>C14/D14*100-100</f>
        <v>-12.688624184250457</v>
      </c>
      <c r="G14" s="44" t="s">
        <v>3</v>
      </c>
      <c r="H14" s="88">
        <v>2494860.1970000002</v>
      </c>
      <c r="I14" s="42" t="s">
        <v>2</v>
      </c>
      <c r="J14" s="43">
        <f>C14/H14*100-100</f>
        <v>2.0246116419965432</v>
      </c>
      <c r="K14" s="44" t="s">
        <v>3</v>
      </c>
      <c r="L14" s="88">
        <v>2299679.8859999999</v>
      </c>
      <c r="M14" s="42" t="s">
        <v>2</v>
      </c>
      <c r="N14" s="43">
        <f>C14/L14*100-100</f>
        <v>10.683727874289033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5" x14ac:dyDescent="0.25">
      <c r="A15" s="30" t="s">
        <v>6</v>
      </c>
      <c r="B15" s="96"/>
      <c r="C15" s="121">
        <v>7274433.0499999998</v>
      </c>
      <c r="D15" s="88">
        <v>7576048.5279999999</v>
      </c>
      <c r="E15" s="42" t="s">
        <v>2</v>
      </c>
      <c r="F15" s="43">
        <f t="shared" ref="F15:F20" si="0">C15/D15*100-100</f>
        <v>-3.981171409941112</v>
      </c>
      <c r="G15" s="44" t="s">
        <v>3</v>
      </c>
      <c r="H15" s="88">
        <v>7266463.159</v>
      </c>
      <c r="I15" s="42" t="s">
        <v>2</v>
      </c>
      <c r="J15" s="43">
        <f t="shared" ref="J15:J20" si="1">C15/H15*100-100</f>
        <v>0.10968047075459708</v>
      </c>
      <c r="K15" s="44" t="s">
        <v>3</v>
      </c>
      <c r="L15" s="88">
        <v>6752073.8360000001</v>
      </c>
      <c r="M15" s="42" t="s">
        <v>2</v>
      </c>
      <c r="N15" s="43">
        <f t="shared" ref="N15:N20" si="2">C15/L15*100-100</f>
        <v>7.7362781670860841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5" x14ac:dyDescent="0.25">
      <c r="A16" s="30" t="s">
        <v>7</v>
      </c>
      <c r="B16" s="96"/>
      <c r="C16" s="121">
        <v>6734669.7220000001</v>
      </c>
      <c r="D16" s="88">
        <v>6772132.6390000004</v>
      </c>
      <c r="E16" s="42" t="s">
        <v>2</v>
      </c>
      <c r="F16" s="43">
        <f t="shared" si="0"/>
        <v>-0.55319231026656723</v>
      </c>
      <c r="G16" s="44" t="s">
        <v>3</v>
      </c>
      <c r="H16" s="88">
        <v>6733711.375</v>
      </c>
      <c r="I16" s="42" t="s">
        <v>2</v>
      </c>
      <c r="J16" s="43">
        <f t="shared" si="1"/>
        <v>1.4232077180480474E-2</v>
      </c>
      <c r="K16" s="44" t="s">
        <v>3</v>
      </c>
      <c r="L16" s="88">
        <v>6434941.0420000004</v>
      </c>
      <c r="M16" s="42" t="s">
        <v>2</v>
      </c>
      <c r="N16" s="43">
        <f t="shared" si="2"/>
        <v>4.6578310204197635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5" x14ac:dyDescent="0.25">
      <c r="A17" s="30" t="s">
        <v>5</v>
      </c>
      <c r="B17" s="96"/>
      <c r="C17" s="121">
        <v>14009102.772</v>
      </c>
      <c r="D17" s="88">
        <v>14348181.166999999</v>
      </c>
      <c r="E17" s="42" t="s">
        <v>2</v>
      </c>
      <c r="F17" s="43">
        <f t="shared" si="0"/>
        <v>-2.3632151772648484</v>
      </c>
      <c r="G17" s="44" t="s">
        <v>3</v>
      </c>
      <c r="H17" s="88">
        <v>14000174.534</v>
      </c>
      <c r="I17" s="42" t="s">
        <v>2</v>
      </c>
      <c r="J17" s="43">
        <f t="shared" si="1"/>
        <v>6.3772333539958481E-2</v>
      </c>
      <c r="K17" s="44" t="s">
        <v>3</v>
      </c>
      <c r="L17" s="88">
        <v>13187014.878</v>
      </c>
      <c r="M17" s="42" t="s">
        <v>2</v>
      </c>
      <c r="N17" s="43">
        <f t="shared" si="2"/>
        <v>6.2340711799111972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5" x14ac:dyDescent="0.25">
      <c r="A18" s="30" t="s">
        <v>8</v>
      </c>
      <c r="B18" s="96"/>
      <c r="C18" s="88">
        <v>7291677.4280000003</v>
      </c>
      <c r="D18" s="88">
        <v>7591475.2220000001</v>
      </c>
      <c r="E18" s="42" t="s">
        <v>2</v>
      </c>
      <c r="F18" s="43">
        <f t="shared" si="0"/>
        <v>-3.9491374895249578</v>
      </c>
      <c r="G18" s="44" t="s">
        <v>3</v>
      </c>
      <c r="H18" s="88">
        <v>7281992.3930000002</v>
      </c>
      <c r="I18" s="42" t="s">
        <v>2</v>
      </c>
      <c r="J18" s="43">
        <f t="shared" si="1"/>
        <v>0.13299979562337683</v>
      </c>
      <c r="K18" s="44" t="s">
        <v>3</v>
      </c>
      <c r="L18" s="88">
        <v>6764565.051</v>
      </c>
      <c r="M18" s="42" t="s">
        <v>2</v>
      </c>
      <c r="N18" s="43">
        <f t="shared" si="2"/>
        <v>7.7922582313267412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5" x14ac:dyDescent="0.25">
      <c r="A19" s="30" t="s">
        <v>7</v>
      </c>
      <c r="B19" s="96"/>
      <c r="C19" s="88">
        <v>6769440.3839999996</v>
      </c>
      <c r="D19" s="88">
        <v>6808757.1519999998</v>
      </c>
      <c r="E19" s="42" t="s">
        <v>2</v>
      </c>
      <c r="F19" s="43">
        <f t="shared" si="0"/>
        <v>-0.57744412265388689</v>
      </c>
      <c r="G19" s="44" t="s">
        <v>3</v>
      </c>
      <c r="H19" s="88">
        <v>6766729.9050000003</v>
      </c>
      <c r="I19" s="42" t="s">
        <v>2</v>
      </c>
      <c r="J19" s="43">
        <f t="shared" si="1"/>
        <v>4.0055965555779949E-2</v>
      </c>
      <c r="K19" s="44" t="s">
        <v>3</v>
      </c>
      <c r="L19" s="88">
        <v>6468381.9100000001</v>
      </c>
      <c r="M19" s="42" t="s">
        <v>2</v>
      </c>
      <c r="N19" s="43">
        <f t="shared" si="2"/>
        <v>4.6543088857287245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5" x14ac:dyDescent="0.25">
      <c r="A20" s="30" t="s">
        <v>5</v>
      </c>
      <c r="B20" s="96"/>
      <c r="C20" s="88">
        <v>14061117.812000001</v>
      </c>
      <c r="D20" s="88">
        <v>14400232.374</v>
      </c>
      <c r="E20" s="42" t="s">
        <v>2</v>
      </c>
      <c r="F20" s="43">
        <f t="shared" si="0"/>
        <v>-2.3549242345024908</v>
      </c>
      <c r="G20" s="44" t="s">
        <v>3</v>
      </c>
      <c r="H20" s="88">
        <v>14048722.298</v>
      </c>
      <c r="I20" s="42" t="s">
        <v>2</v>
      </c>
      <c r="J20" s="43">
        <f t="shared" si="1"/>
        <v>8.8232322748410752E-2</v>
      </c>
      <c r="K20" s="44" t="s">
        <v>3</v>
      </c>
      <c r="L20" s="88">
        <v>13232946.960999999</v>
      </c>
      <c r="M20" s="42" t="s">
        <v>2</v>
      </c>
      <c r="N20" s="43">
        <f t="shared" si="2"/>
        <v>6.2584007435439588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5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5" x14ac:dyDescent="0.25">
      <c r="A22" s="30" t="s">
        <v>9</v>
      </c>
      <c r="B22" s="96"/>
      <c r="C22" s="88">
        <v>483990</v>
      </c>
      <c r="D22" s="88">
        <v>492686</v>
      </c>
      <c r="E22" s="42" t="s">
        <v>2</v>
      </c>
      <c r="F22" s="43">
        <f>C22/D22*100-100</f>
        <v>-1.7650186934477574</v>
      </c>
      <c r="G22" s="44" t="s">
        <v>3</v>
      </c>
      <c r="H22" s="88">
        <v>488716</v>
      </c>
      <c r="I22" s="42" t="s">
        <v>2</v>
      </c>
      <c r="J22" s="43">
        <f>C22/H22*100-100</f>
        <v>-0.96702379295950891</v>
      </c>
      <c r="K22" s="44" t="s">
        <v>3</v>
      </c>
      <c r="L22" s="88">
        <v>432332</v>
      </c>
      <c r="M22" s="42" t="s">
        <v>2</v>
      </c>
      <c r="N22" s="43">
        <f>C22/L22*100-100</f>
        <v>11.948687582691079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5" x14ac:dyDescent="0.25">
      <c r="A23" s="30" t="s">
        <v>10</v>
      </c>
      <c r="B23" s="96"/>
      <c r="C23" s="88">
        <v>462139.658</v>
      </c>
      <c r="D23" s="88">
        <v>467038.84499999997</v>
      </c>
      <c r="E23" s="42" t="s">
        <v>2</v>
      </c>
      <c r="F23" s="43">
        <f>C23/D23*100-100</f>
        <v>-1.0489891906100439</v>
      </c>
      <c r="G23" s="44" t="s">
        <v>3</v>
      </c>
      <c r="H23" s="88">
        <v>464699.005</v>
      </c>
      <c r="I23" s="42" t="s">
        <v>2</v>
      </c>
      <c r="J23" s="43">
        <f>C23/H23*100-100</f>
        <v>-0.55075370776832244</v>
      </c>
      <c r="K23" s="44" t="s">
        <v>3</v>
      </c>
      <c r="L23" s="88">
        <v>410229.43699999998</v>
      </c>
      <c r="M23" s="42" t="s">
        <v>2</v>
      </c>
      <c r="N23" s="43">
        <f>C23/L23*100-100</f>
        <v>12.653948331845342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5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5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5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5" x14ac:dyDescent="0.25">
      <c r="A27" s="35" t="s">
        <v>1</v>
      </c>
      <c r="B27" s="96"/>
      <c r="C27" s="88">
        <v>1691207.4739999999</v>
      </c>
      <c r="D27" s="121">
        <v>1719926.426</v>
      </c>
      <c r="E27" s="122" t="s">
        <v>2</v>
      </c>
      <c r="F27" s="118">
        <f>C27/D27*100-100</f>
        <v>-1.669777937349977</v>
      </c>
      <c r="G27" s="123" t="s">
        <v>3</v>
      </c>
      <c r="H27" s="88">
        <v>1685614.8149999999</v>
      </c>
      <c r="I27" s="122" t="s">
        <v>2</v>
      </c>
      <c r="J27" s="118">
        <f>C27/H27*100-100</f>
        <v>0.33178748491245358</v>
      </c>
      <c r="K27" s="123" t="s">
        <v>3</v>
      </c>
      <c r="L27" s="121">
        <v>1510670.8910000001</v>
      </c>
      <c r="M27" s="122" t="s">
        <v>2</v>
      </c>
      <c r="N27" s="118">
        <f>C27/L27*100-100</f>
        <v>11.950755394544757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5" x14ac:dyDescent="0.25">
      <c r="A28" s="30" t="s">
        <v>97</v>
      </c>
      <c r="B28" s="96"/>
      <c r="C28" s="88">
        <v>463958.11800000002</v>
      </c>
      <c r="D28" s="121">
        <v>464352.69500000001</v>
      </c>
      <c r="E28" s="122" t="s">
        <v>2</v>
      </c>
      <c r="F28" s="118">
        <f>C28/D28*100-100</f>
        <v>-8.4973556576429132E-2</v>
      </c>
      <c r="G28" s="123" t="s">
        <v>3</v>
      </c>
      <c r="H28" s="88">
        <v>452758.31300000002</v>
      </c>
      <c r="I28" s="122" t="s">
        <v>2</v>
      </c>
      <c r="J28" s="118">
        <f>C28/H28*100-100</f>
        <v>2.4736829072865589</v>
      </c>
      <c r="K28" s="123" t="s">
        <v>3</v>
      </c>
      <c r="L28" s="121">
        <v>411815.52299999999</v>
      </c>
      <c r="M28" s="122" t="s">
        <v>2</v>
      </c>
      <c r="N28" s="118">
        <f>C28/L28*100-100</f>
        <v>12.6616390319993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5" x14ac:dyDescent="0.25">
      <c r="A29" s="30" t="s">
        <v>98</v>
      </c>
      <c r="B29" s="96"/>
      <c r="C29" s="88">
        <v>1227249.3570000001</v>
      </c>
      <c r="D29" s="121">
        <v>1255573.7309999999</v>
      </c>
      <c r="E29" s="122" t="s">
        <v>2</v>
      </c>
      <c r="F29" s="118">
        <f>C29/D29*100-100</f>
        <v>-2.2558909366032083</v>
      </c>
      <c r="G29" s="123" t="s">
        <v>3</v>
      </c>
      <c r="H29" s="88">
        <v>1232856.5020000001</v>
      </c>
      <c r="I29" s="122" t="s">
        <v>2</v>
      </c>
      <c r="J29" s="118">
        <f>C29/H29*100-100</f>
        <v>-0.45480921671774865</v>
      </c>
      <c r="K29" s="123" t="s">
        <v>3</v>
      </c>
      <c r="L29" s="121">
        <v>1098855.368</v>
      </c>
      <c r="M29" s="122" t="s">
        <v>2</v>
      </c>
      <c r="N29" s="118">
        <f>C29/L29*100-100</f>
        <v>11.684339244179782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5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5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5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5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5" x14ac:dyDescent="0.25">
      <c r="A34" s="30" t="s">
        <v>131</v>
      </c>
      <c r="B34" s="96"/>
      <c r="C34" s="88">
        <v>2083231.7690000001</v>
      </c>
      <c r="D34" s="88">
        <v>2448241.5559999999</v>
      </c>
      <c r="E34" s="42" t="s">
        <v>2</v>
      </c>
      <c r="F34" s="43">
        <f>C34/D34*100-100</f>
        <v>-14.909059365709084</v>
      </c>
      <c r="G34" s="44" t="s">
        <v>3</v>
      </c>
      <c r="H34" s="88">
        <v>2030161.192</v>
      </c>
      <c r="I34" s="42" t="s">
        <v>2</v>
      </c>
      <c r="J34" s="43">
        <f>C34/H34*100-100</f>
        <v>2.6141065649924116</v>
      </c>
      <c r="K34" s="44" t="s">
        <v>3</v>
      </c>
      <c r="L34" s="88">
        <v>1889450.449</v>
      </c>
      <c r="M34" s="42" t="s">
        <v>2</v>
      </c>
      <c r="N34" s="43">
        <f>C34/L34*100-100</f>
        <v>10.255961996916071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5" x14ac:dyDescent="0.25">
      <c r="A35" s="30" t="s">
        <v>132</v>
      </c>
      <c r="B35" s="96"/>
      <c r="C35" s="88">
        <v>5257525.2759999996</v>
      </c>
      <c r="D35" s="88">
        <v>5326375.5980000002</v>
      </c>
      <c r="E35" s="42" t="s">
        <v>2</v>
      </c>
      <c r="F35" s="43">
        <f t="shared" ref="F35:F49" si="3">C35/D35*100-100</f>
        <v>-1.2926298705981765</v>
      </c>
      <c r="G35" s="44" t="s">
        <v>3</v>
      </c>
      <c r="H35" s="88">
        <v>5479706.7850000001</v>
      </c>
      <c r="I35" s="42" t="s">
        <v>2</v>
      </c>
      <c r="J35" s="43">
        <f t="shared" ref="J35:J49" si="4">C35/H35*100-100</f>
        <v>-4.0546240468229797</v>
      </c>
      <c r="K35" s="44" t="s">
        <v>3</v>
      </c>
      <c r="L35" s="88">
        <v>5126918.7350000003</v>
      </c>
      <c r="M35" s="42" t="s">
        <v>2</v>
      </c>
      <c r="N35" s="43">
        <f t="shared" ref="N35:N49" si="5">C35/L35*100-100</f>
        <v>2.5474665730194914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5" x14ac:dyDescent="0.25">
      <c r="A36" s="30" t="s">
        <v>133</v>
      </c>
      <c r="B36" s="96"/>
      <c r="C36" s="88">
        <v>5646606.8810000001</v>
      </c>
      <c r="D36" s="88">
        <v>5545661.1859999998</v>
      </c>
      <c r="E36" s="42" t="s">
        <v>2</v>
      </c>
      <c r="F36" s="43">
        <f t="shared" si="3"/>
        <v>1.8202643763170556</v>
      </c>
      <c r="G36" s="44" t="s">
        <v>3</v>
      </c>
      <c r="H36" s="88">
        <v>5457295.7779999999</v>
      </c>
      <c r="I36" s="42" t="s">
        <v>2</v>
      </c>
      <c r="J36" s="43">
        <f t="shared" si="4"/>
        <v>3.4689544181052128</v>
      </c>
      <c r="K36" s="44" t="s">
        <v>3</v>
      </c>
      <c r="L36" s="88">
        <v>5248005.3360000001</v>
      </c>
      <c r="M36" s="42" t="s">
        <v>2</v>
      </c>
      <c r="N36" s="43">
        <f t="shared" si="5"/>
        <v>7.5952961073742387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5" x14ac:dyDescent="0.25">
      <c r="A37" s="30" t="s">
        <v>11</v>
      </c>
      <c r="B37" s="46"/>
      <c r="C37" s="88">
        <v>5603118.3799999999</v>
      </c>
      <c r="D37" s="88">
        <v>5501587.6519999998</v>
      </c>
      <c r="E37" s="42" t="s">
        <v>2</v>
      </c>
      <c r="F37" s="43">
        <f t="shared" si="3"/>
        <v>1.8454805125769553</v>
      </c>
      <c r="G37" s="44" t="s">
        <v>3</v>
      </c>
      <c r="H37" s="88">
        <v>5417525.432</v>
      </c>
      <c r="I37" s="42" t="s">
        <v>2</v>
      </c>
      <c r="J37" s="43">
        <f t="shared" si="4"/>
        <v>3.4257882188009319</v>
      </c>
      <c r="K37" s="44" t="s">
        <v>3</v>
      </c>
      <c r="L37" s="88">
        <v>5208057.9330000002</v>
      </c>
      <c r="M37" s="42" t="s">
        <v>2</v>
      </c>
      <c r="N37" s="43">
        <f t="shared" si="5"/>
        <v>7.5855616831134824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5" x14ac:dyDescent="0.25">
      <c r="A38" s="30" t="s">
        <v>12</v>
      </c>
      <c r="B38" s="46"/>
      <c r="C38" s="88">
        <v>37660.36</v>
      </c>
      <c r="D38" s="88">
        <v>38244.067000000003</v>
      </c>
      <c r="E38" s="42" t="s">
        <v>2</v>
      </c>
      <c r="F38" s="43">
        <f t="shared" si="3"/>
        <v>-1.526268113691998</v>
      </c>
      <c r="G38" s="44" t="s">
        <v>3</v>
      </c>
      <c r="H38" s="88">
        <v>33909.517999999996</v>
      </c>
      <c r="I38" s="42" t="s">
        <v>2</v>
      </c>
      <c r="J38" s="43">
        <f t="shared" si="4"/>
        <v>11.061325023847289</v>
      </c>
      <c r="K38" s="44" t="s">
        <v>3</v>
      </c>
      <c r="L38" s="88">
        <v>34101.934999999998</v>
      </c>
      <c r="M38" s="42" t="s">
        <v>2</v>
      </c>
      <c r="N38" s="43">
        <f t="shared" si="5"/>
        <v>10.434671815543609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5" x14ac:dyDescent="0.25">
      <c r="A39" s="30" t="s">
        <v>13</v>
      </c>
      <c r="B39" s="46"/>
      <c r="C39" s="88">
        <v>5828.1409999999996</v>
      </c>
      <c r="D39" s="88">
        <v>5829.4669999999996</v>
      </c>
      <c r="E39" s="42" t="s">
        <v>2</v>
      </c>
      <c r="F39" s="43">
        <f t="shared" si="3"/>
        <v>-2.2746504954923807E-2</v>
      </c>
      <c r="G39" s="44" t="s">
        <v>3</v>
      </c>
      <c r="H39" s="88">
        <v>5860.8280000000004</v>
      </c>
      <c r="I39" s="42" t="s">
        <v>2</v>
      </c>
      <c r="J39" s="43">
        <f t="shared" si="4"/>
        <v>-0.55771983071335285</v>
      </c>
      <c r="K39" s="44" t="s">
        <v>3</v>
      </c>
      <c r="L39" s="88">
        <v>5845.4679999999998</v>
      </c>
      <c r="M39" s="42" t="s">
        <v>2</v>
      </c>
      <c r="N39" s="43">
        <f t="shared" si="5"/>
        <v>-0.29641766920973112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5" x14ac:dyDescent="0.25">
      <c r="A40" s="30" t="s">
        <v>14</v>
      </c>
      <c r="B40" s="96"/>
      <c r="C40" s="88">
        <v>6726931.2290000003</v>
      </c>
      <c r="D40" s="88">
        <v>7024405.273</v>
      </c>
      <c r="E40" s="42" t="s">
        <v>2</v>
      </c>
      <c r="F40" s="43">
        <f t="shared" si="3"/>
        <v>-4.2348644823130144</v>
      </c>
      <c r="G40" s="44" t="s">
        <v>3</v>
      </c>
      <c r="H40" s="88">
        <v>6716955.807</v>
      </c>
      <c r="I40" s="42" t="s">
        <v>2</v>
      </c>
      <c r="J40" s="43">
        <f t="shared" si="4"/>
        <v>0.14851105599957748</v>
      </c>
      <c r="K40" s="44" t="s">
        <v>3</v>
      </c>
      <c r="L40" s="88">
        <v>6257087.5690000001</v>
      </c>
      <c r="M40" s="42" t="s">
        <v>2</v>
      </c>
      <c r="N40" s="43">
        <f t="shared" si="5"/>
        <v>7.508983290049926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5" x14ac:dyDescent="0.25">
      <c r="A41" s="30" t="s">
        <v>15</v>
      </c>
      <c r="B41" s="96"/>
      <c r="C41" s="88">
        <v>1230132.17</v>
      </c>
      <c r="D41" s="88">
        <v>1558866.067</v>
      </c>
      <c r="E41" s="42" t="s">
        <v>2</v>
      </c>
      <c r="F41" s="43">
        <f t="shared" si="3"/>
        <v>-21.08801416356701</v>
      </c>
      <c r="G41" s="44" t="s">
        <v>3</v>
      </c>
      <c r="H41" s="88">
        <v>1187822.2</v>
      </c>
      <c r="I41" s="42" t="s">
        <v>2</v>
      </c>
      <c r="J41" s="43">
        <f t="shared" si="4"/>
        <v>3.5619783836335017</v>
      </c>
      <c r="K41" s="44" t="s">
        <v>3</v>
      </c>
      <c r="L41" s="88">
        <v>1102048.6540000001</v>
      </c>
      <c r="M41" s="42" t="s">
        <v>2</v>
      </c>
      <c r="N41" s="43">
        <f t="shared" si="5"/>
        <v>11.62231046107695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5" x14ac:dyDescent="0.25">
      <c r="A42" s="30" t="s">
        <v>16</v>
      </c>
      <c r="B42" s="96"/>
      <c r="C42" s="88">
        <v>3081246.6869999999</v>
      </c>
      <c r="D42" s="88">
        <v>3148597.6839999999</v>
      </c>
      <c r="E42" s="42" t="s">
        <v>2</v>
      </c>
      <c r="F42" s="43">
        <f t="shared" si="3"/>
        <v>-2.1390791634718198</v>
      </c>
      <c r="G42" s="44" t="s">
        <v>3</v>
      </c>
      <c r="H42" s="88">
        <v>3220004.8829999999</v>
      </c>
      <c r="I42" s="42" t="s">
        <v>2</v>
      </c>
      <c r="J42" s="43">
        <f t="shared" si="4"/>
        <v>-4.3092542105315772</v>
      </c>
      <c r="K42" s="44" t="s">
        <v>3</v>
      </c>
      <c r="L42" s="88">
        <v>2932521.588</v>
      </c>
      <c r="M42" s="42" t="s">
        <v>2</v>
      </c>
      <c r="N42" s="43">
        <f t="shared" si="5"/>
        <v>5.0715772940458095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5" x14ac:dyDescent="0.25">
      <c r="A43" s="30" t="s">
        <v>17</v>
      </c>
      <c r="B43" s="96"/>
      <c r="C43" s="88">
        <v>2415552.372</v>
      </c>
      <c r="D43" s="88">
        <v>2316941.5219999999</v>
      </c>
      <c r="E43" s="42" t="s">
        <v>2</v>
      </c>
      <c r="F43" s="43">
        <f t="shared" si="3"/>
        <v>4.2560785010611113</v>
      </c>
      <c r="G43" s="44" t="s">
        <v>3</v>
      </c>
      <c r="H43" s="88">
        <v>2309128.7239999999</v>
      </c>
      <c r="I43" s="42" t="s">
        <v>2</v>
      </c>
      <c r="J43" s="43">
        <f t="shared" si="4"/>
        <v>4.6088226651846043</v>
      </c>
      <c r="K43" s="44" t="s">
        <v>3</v>
      </c>
      <c r="L43" s="88">
        <v>2222517.327</v>
      </c>
      <c r="M43" s="42" t="s">
        <v>2</v>
      </c>
      <c r="N43" s="43">
        <f t="shared" si="5"/>
        <v>8.6854236254959858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5" x14ac:dyDescent="0.25">
      <c r="A44" s="30" t="s">
        <v>18</v>
      </c>
      <c r="B44" s="96"/>
      <c r="C44" s="88">
        <v>4555349.1979999999</v>
      </c>
      <c r="D44" s="88">
        <v>4611573.2290000003</v>
      </c>
      <c r="E44" s="42" t="s">
        <v>2</v>
      </c>
      <c r="F44" s="43">
        <f t="shared" si="3"/>
        <v>-1.219194149329212</v>
      </c>
      <c r="G44" s="44" t="s">
        <v>3</v>
      </c>
      <c r="H44" s="88">
        <v>4651800.7850000001</v>
      </c>
      <c r="I44" s="42" t="s">
        <v>2</v>
      </c>
      <c r="J44" s="43">
        <f t="shared" si="4"/>
        <v>-2.0734247113722972</v>
      </c>
      <c r="K44" s="44" t="s">
        <v>3</v>
      </c>
      <c r="L44" s="88">
        <v>4536965.8130000001</v>
      </c>
      <c r="M44" s="42" t="s">
        <v>2</v>
      </c>
      <c r="N44" s="43">
        <f t="shared" si="5"/>
        <v>0.40519117308146235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5" x14ac:dyDescent="0.25">
      <c r="A45" s="30" t="s">
        <v>19</v>
      </c>
      <c r="B45" s="96"/>
      <c r="C45" s="88">
        <v>1705083.4990000001</v>
      </c>
      <c r="D45" s="88">
        <v>1684299.838</v>
      </c>
      <c r="E45" s="42" t="s">
        <v>2</v>
      </c>
      <c r="F45" s="43">
        <f t="shared" si="3"/>
        <v>1.2339644362062927</v>
      </c>
      <c r="G45" s="44" t="s">
        <v>3</v>
      </c>
      <c r="H45" s="88">
        <v>1598407.1629999999</v>
      </c>
      <c r="I45" s="42" t="s">
        <v>2</v>
      </c>
      <c r="J45" s="43">
        <f t="shared" si="4"/>
        <v>6.6739150367533853</v>
      </c>
      <c r="K45" s="44" t="s">
        <v>3</v>
      </c>
      <c r="L45" s="88">
        <v>1470321.138</v>
      </c>
      <c r="M45" s="42" t="s">
        <v>2</v>
      </c>
      <c r="N45" s="43">
        <f t="shared" si="5"/>
        <v>15.96674052576941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5" x14ac:dyDescent="0.25">
      <c r="A46" s="30" t="s">
        <v>20</v>
      </c>
      <c r="B46" s="96"/>
      <c r="C46" s="88">
        <v>6260432.6969999997</v>
      </c>
      <c r="D46" s="88">
        <v>6295873.0669999998</v>
      </c>
      <c r="E46" s="42" t="s">
        <v>2</v>
      </c>
      <c r="F46" s="43">
        <f t="shared" si="3"/>
        <v>-0.56291430311328838</v>
      </c>
      <c r="G46" s="44" t="s">
        <v>3</v>
      </c>
      <c r="H46" s="88">
        <v>6250207.9479999999</v>
      </c>
      <c r="I46" s="42" t="s">
        <v>2</v>
      </c>
      <c r="J46" s="43">
        <f t="shared" si="4"/>
        <v>0.16359054106787596</v>
      </c>
      <c r="K46" s="44" t="s">
        <v>3</v>
      </c>
      <c r="L46" s="88">
        <v>6007286.9510000004</v>
      </c>
      <c r="M46" s="42" t="s">
        <v>2</v>
      </c>
      <c r="N46" s="43">
        <f t="shared" si="5"/>
        <v>4.2139779248910259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5" x14ac:dyDescent="0.25">
      <c r="A47" s="30" t="s">
        <v>21</v>
      </c>
      <c r="B47" s="96"/>
      <c r="C47" s="88">
        <v>12987363.926000001</v>
      </c>
      <c r="D47" s="88">
        <v>13320278.34</v>
      </c>
      <c r="E47" s="42" t="s">
        <v>2</v>
      </c>
      <c r="F47" s="43">
        <f t="shared" si="3"/>
        <v>-2.4993052359895245</v>
      </c>
      <c r="G47" s="44" t="s">
        <v>3</v>
      </c>
      <c r="H47" s="88">
        <v>12967163.755000001</v>
      </c>
      <c r="I47" s="42" t="s">
        <v>2</v>
      </c>
      <c r="J47" s="43">
        <f t="shared" si="4"/>
        <v>0.15577940852493555</v>
      </c>
      <c r="K47" s="44" t="s">
        <v>3</v>
      </c>
      <c r="L47" s="88">
        <v>12264374.52</v>
      </c>
      <c r="M47" s="42" t="s">
        <v>2</v>
      </c>
      <c r="N47" s="43">
        <f t="shared" si="5"/>
        <v>5.8950369203174091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5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5" x14ac:dyDescent="0.25">
      <c r="A49" s="30" t="s">
        <v>22</v>
      </c>
      <c r="B49" s="96"/>
      <c r="C49" s="88">
        <v>36.692</v>
      </c>
      <c r="D49" s="88">
        <v>26.253</v>
      </c>
      <c r="E49" s="42" t="s">
        <v>2</v>
      </c>
      <c r="F49" s="43">
        <f t="shared" si="3"/>
        <v>39.763074696225203</v>
      </c>
      <c r="G49" s="44" t="s">
        <v>3</v>
      </c>
      <c r="H49" s="88">
        <v>26.184999999999999</v>
      </c>
      <c r="I49" s="42" t="s">
        <v>2</v>
      </c>
      <c r="J49" s="43">
        <f t="shared" si="4"/>
        <v>40.126026350964281</v>
      </c>
      <c r="K49" s="44" t="s">
        <v>3</v>
      </c>
      <c r="L49" s="88">
        <v>72.956999999999994</v>
      </c>
      <c r="M49" s="42" t="s">
        <v>2</v>
      </c>
      <c r="N49" s="43">
        <f t="shared" si="5"/>
        <v>-49.707361870690946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5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5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5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5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5" x14ac:dyDescent="0.25">
      <c r="A54" s="23" t="s">
        <v>23</v>
      </c>
      <c r="B54" s="96"/>
      <c r="C54" s="88">
        <v>6776088.7549999999</v>
      </c>
      <c r="D54" s="87">
        <v>7039389.8049999997</v>
      </c>
      <c r="E54" s="42" t="s">
        <v>2</v>
      </c>
      <c r="F54" s="43">
        <f t="shared" ref="F54:F63" si="6">C54/D54*100-100</f>
        <v>-3.7403959333659742</v>
      </c>
      <c r="G54" s="44" t="s">
        <v>3</v>
      </c>
      <c r="H54" s="88">
        <v>6665063.3300000001</v>
      </c>
      <c r="I54" s="42" t="s">
        <v>2</v>
      </c>
      <c r="J54" s="43">
        <f t="shared" ref="J54:J63" si="7">C54/H54*100-100</f>
        <v>1.6657819964030125</v>
      </c>
      <c r="K54" s="44" t="s">
        <v>3</v>
      </c>
      <c r="L54" s="88">
        <v>6009750.852</v>
      </c>
      <c r="M54" s="42" t="s">
        <v>2</v>
      </c>
      <c r="N54" s="43">
        <f t="shared" ref="N54:N63" si="8">C54/L54*100-100</f>
        <v>12.751575262807592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5" x14ac:dyDescent="0.25">
      <c r="A55" s="51" t="s">
        <v>24</v>
      </c>
      <c r="B55" s="46"/>
      <c r="C55" s="88">
        <v>311051.21799999999</v>
      </c>
      <c r="D55" s="87">
        <v>303067.40500000003</v>
      </c>
      <c r="E55" s="42" t="s">
        <v>2</v>
      </c>
      <c r="F55" s="43">
        <f t="shared" si="6"/>
        <v>2.6343357511508003</v>
      </c>
      <c r="G55" s="44" t="s">
        <v>3</v>
      </c>
      <c r="H55" s="88">
        <v>300359.24800000002</v>
      </c>
      <c r="I55" s="42" t="s">
        <v>2</v>
      </c>
      <c r="J55" s="43">
        <f t="shared" si="7"/>
        <v>3.5597272503492121</v>
      </c>
      <c r="K55" s="44" t="s">
        <v>3</v>
      </c>
      <c r="L55" s="88">
        <v>294143.21899999998</v>
      </c>
      <c r="M55" s="42" t="s">
        <v>2</v>
      </c>
      <c r="N55" s="43">
        <f t="shared" si="8"/>
        <v>5.748219883321525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5" x14ac:dyDescent="0.25">
      <c r="A56" s="51" t="s">
        <v>25</v>
      </c>
      <c r="B56" s="46"/>
      <c r="C56" s="88">
        <v>232628.51699999999</v>
      </c>
      <c r="D56" s="87">
        <v>221789.114</v>
      </c>
      <c r="E56" s="42" t="s">
        <v>2</v>
      </c>
      <c r="F56" s="43">
        <f t="shared" si="6"/>
        <v>4.8872565494805826</v>
      </c>
      <c r="G56" s="44" t="s">
        <v>3</v>
      </c>
      <c r="H56" s="88">
        <v>215231.568</v>
      </c>
      <c r="I56" s="42" t="s">
        <v>2</v>
      </c>
      <c r="J56" s="43">
        <f t="shared" si="7"/>
        <v>8.0828984157193844</v>
      </c>
      <c r="K56" s="44" t="s">
        <v>3</v>
      </c>
      <c r="L56" s="88">
        <v>191019.77900000001</v>
      </c>
      <c r="M56" s="42" t="s">
        <v>2</v>
      </c>
      <c r="N56" s="43">
        <f t="shared" si="8"/>
        <v>21.782423902814799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5" x14ac:dyDescent="0.25">
      <c r="A57" s="51" t="s">
        <v>26</v>
      </c>
      <c r="B57" s="46"/>
      <c r="C57" s="88">
        <v>6232409.0199999996</v>
      </c>
      <c r="D57" s="87">
        <v>6514533.2860000003</v>
      </c>
      <c r="E57" s="42" t="s">
        <v>2</v>
      </c>
      <c r="F57" s="43">
        <f t="shared" si="6"/>
        <v>-4.3306903751078778</v>
      </c>
      <c r="G57" s="44" t="s">
        <v>3</v>
      </c>
      <c r="H57" s="88">
        <v>6149472.5140000004</v>
      </c>
      <c r="I57" s="42" t="s">
        <v>2</v>
      </c>
      <c r="J57" s="43">
        <f t="shared" si="7"/>
        <v>1.3486767492851612</v>
      </c>
      <c r="K57" s="44" t="s">
        <v>3</v>
      </c>
      <c r="L57" s="88">
        <v>5524587.8540000003</v>
      </c>
      <c r="M57" s="42" t="s">
        <v>2</v>
      </c>
      <c r="N57" s="43">
        <f t="shared" si="8"/>
        <v>12.812198569482632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5" x14ac:dyDescent="0.25">
      <c r="A58" s="23" t="s">
        <v>27</v>
      </c>
      <c r="B58" s="96"/>
      <c r="C58" s="88">
        <v>2946649.5419999999</v>
      </c>
      <c r="D58" s="87">
        <v>2930332.3689999999</v>
      </c>
      <c r="E58" s="42" t="s">
        <v>2</v>
      </c>
      <c r="F58" s="43">
        <f t="shared" si="6"/>
        <v>0.55683693674544088</v>
      </c>
      <c r="G58" s="44" t="s">
        <v>3</v>
      </c>
      <c r="H58" s="88">
        <v>2882962.443</v>
      </c>
      <c r="I58" s="42" t="s">
        <v>2</v>
      </c>
      <c r="J58" s="43">
        <f t="shared" si="7"/>
        <v>2.2090852815178437</v>
      </c>
      <c r="K58" s="44" t="s">
        <v>3</v>
      </c>
      <c r="L58" s="88">
        <v>2668116.514</v>
      </c>
      <c r="M58" s="42" t="s">
        <v>2</v>
      </c>
      <c r="N58" s="43">
        <f t="shared" si="8"/>
        <v>10.439312771331231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5" x14ac:dyDescent="0.25">
      <c r="A59" s="30" t="s">
        <v>28</v>
      </c>
      <c r="B59" s="46"/>
      <c r="C59" s="88">
        <v>2944921.2590000001</v>
      </c>
      <c r="D59" s="87">
        <v>2927934.997</v>
      </c>
      <c r="E59" s="42" t="s">
        <v>2</v>
      </c>
      <c r="F59" s="43">
        <f t="shared" si="6"/>
        <v>0.58014477839859069</v>
      </c>
      <c r="G59" s="44" t="s">
        <v>3</v>
      </c>
      <c r="H59" s="88">
        <v>2881569.3139999998</v>
      </c>
      <c r="I59" s="42" t="s">
        <v>2</v>
      </c>
      <c r="J59" s="43">
        <f t="shared" si="7"/>
        <v>2.1985223361522941</v>
      </c>
      <c r="K59" s="44" t="s">
        <v>3</v>
      </c>
      <c r="L59" s="88">
        <v>2666992.0099999998</v>
      </c>
      <c r="M59" s="42" t="s">
        <v>2</v>
      </c>
      <c r="N59" s="43">
        <f t="shared" si="8"/>
        <v>10.421075427218867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5" x14ac:dyDescent="0.25">
      <c r="A60" s="150" t="s">
        <v>155</v>
      </c>
      <c r="B60" s="171"/>
      <c r="C60" s="121">
        <v>1728.2829999999999</v>
      </c>
      <c r="D60" s="172">
        <v>2397.3719999999998</v>
      </c>
      <c r="E60" s="122" t="s">
        <v>2</v>
      </c>
      <c r="F60" s="43">
        <f t="shared" si="6"/>
        <v>-27.909268982869577</v>
      </c>
      <c r="G60" s="123" t="s">
        <v>3</v>
      </c>
      <c r="H60" s="121">
        <v>1393.1289999999999</v>
      </c>
      <c r="I60" s="122" t="s">
        <v>2</v>
      </c>
      <c r="J60" s="43">
        <f t="shared" si="7"/>
        <v>24.057642903133882</v>
      </c>
      <c r="K60" s="123" t="s">
        <v>3</v>
      </c>
      <c r="L60" s="121">
        <v>1124.5039999999999</v>
      </c>
      <c r="M60" s="122" t="s">
        <v>2</v>
      </c>
      <c r="N60" s="43">
        <f t="shared" si="8"/>
        <v>53.692917054986026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5" x14ac:dyDescent="0.25">
      <c r="A61" s="30" t="s">
        <v>29</v>
      </c>
      <c r="B61" s="96"/>
      <c r="C61" s="88">
        <v>5643705.9610000001</v>
      </c>
      <c r="D61" s="87">
        <v>5906557.1270000003</v>
      </c>
      <c r="E61" s="42" t="s">
        <v>2</v>
      </c>
      <c r="F61" s="43">
        <f t="shared" si="6"/>
        <v>-4.4501587024098512</v>
      </c>
      <c r="G61" s="44" t="s">
        <v>3</v>
      </c>
      <c r="H61" s="88">
        <v>5466790.9749999996</v>
      </c>
      <c r="I61" s="42" t="s">
        <v>2</v>
      </c>
      <c r="J61" s="43">
        <f t="shared" si="7"/>
        <v>3.2361761554272874</v>
      </c>
      <c r="K61" s="44" t="s">
        <v>3</v>
      </c>
      <c r="L61" s="88">
        <v>4751462.7539999997</v>
      </c>
      <c r="M61" s="42" t="s">
        <v>2</v>
      </c>
      <c r="N61" s="43">
        <f t="shared" si="8"/>
        <v>18.778284776595783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5" x14ac:dyDescent="0.25">
      <c r="A62" s="30" t="s">
        <v>30</v>
      </c>
      <c r="B62" s="96"/>
      <c r="C62" s="88">
        <v>4079032.3360000001</v>
      </c>
      <c r="D62" s="87">
        <v>4063165.0469999998</v>
      </c>
      <c r="E62" s="42" t="s">
        <v>2</v>
      </c>
      <c r="F62" s="43">
        <f t="shared" si="6"/>
        <v>0.39051549263832896</v>
      </c>
      <c r="G62" s="44" t="s">
        <v>3</v>
      </c>
      <c r="H62" s="88">
        <v>4081234.798</v>
      </c>
      <c r="I62" s="42" t="s">
        <v>2</v>
      </c>
      <c r="J62" s="43">
        <f t="shared" si="7"/>
        <v>-5.3965579267313046E-2</v>
      </c>
      <c r="K62" s="44" t="s">
        <v>3</v>
      </c>
      <c r="L62" s="88">
        <v>3926404.6120000002</v>
      </c>
      <c r="M62" s="42" t="s">
        <v>2</v>
      </c>
      <c r="N62" s="43">
        <f t="shared" si="8"/>
        <v>3.8872133435646106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5" x14ac:dyDescent="0.25">
      <c r="A63" s="30" t="s">
        <v>31</v>
      </c>
      <c r="B63" s="96"/>
      <c r="C63" s="88">
        <v>9722738.2970000003</v>
      </c>
      <c r="D63" s="87">
        <v>9969722.1740000006</v>
      </c>
      <c r="E63" s="42" t="s">
        <v>2</v>
      </c>
      <c r="F63" s="43">
        <f t="shared" si="6"/>
        <v>-2.4773396157829524</v>
      </c>
      <c r="G63" s="44" t="s">
        <v>3</v>
      </c>
      <c r="H63" s="88">
        <v>9548025.773</v>
      </c>
      <c r="I63" s="42" t="s">
        <v>2</v>
      </c>
      <c r="J63" s="43">
        <f t="shared" si="7"/>
        <v>1.8298287850673205</v>
      </c>
      <c r="K63" s="44" t="s">
        <v>3</v>
      </c>
      <c r="L63" s="88">
        <v>8677867.3660000004</v>
      </c>
      <c r="M63" s="42" t="s">
        <v>2</v>
      </c>
      <c r="N63" s="43">
        <f t="shared" si="8"/>
        <v>12.04064186431124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5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5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5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5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5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8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5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5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zoomScale="90" zoomScaleNormal="85" workbookViewId="0">
      <selection activeCell="K25" sqref="K25"/>
    </sheetView>
  </sheetViews>
  <sheetFormatPr defaultColWidth="9.140625" defaultRowHeight="12.75" x14ac:dyDescent="0.2"/>
  <cols>
    <col min="1" max="1" width="3.28515625" style="3" customWidth="1"/>
    <col min="2" max="2" width="9.140625" style="3" customWidth="1"/>
    <col min="3" max="3" width="34.5703125" style="3" customWidth="1"/>
    <col min="4" max="4" width="10.42578125" style="3" customWidth="1"/>
    <col min="5" max="6" width="10" style="3" customWidth="1"/>
    <col min="7" max="7" width="9.85546875" style="3" customWidth="1"/>
    <col min="8" max="16384" width="9.140625" style="3"/>
  </cols>
  <sheetData>
    <row r="1" spans="1:11" x14ac:dyDescent="0.2">
      <c r="G1" s="124"/>
    </row>
    <row r="2" spans="1:11" s="91" customFormat="1" ht="18.75" x14ac:dyDescent="0.3">
      <c r="A2" s="181" t="s">
        <v>144</v>
      </c>
      <c r="B2" s="181"/>
      <c r="C2" s="181"/>
      <c r="D2" s="181"/>
      <c r="E2" s="181"/>
      <c r="F2" s="181"/>
      <c r="G2" s="181"/>
      <c r="H2" s="19"/>
      <c r="I2" s="19"/>
      <c r="J2" s="19"/>
      <c r="K2" s="19"/>
    </row>
    <row r="3" spans="1:11" s="91" customFormat="1" ht="18.75" x14ac:dyDescent="0.3">
      <c r="A3" s="181" t="s">
        <v>150</v>
      </c>
      <c r="B3" s="181"/>
      <c r="C3" s="181"/>
      <c r="D3" s="181"/>
      <c r="E3" s="181"/>
      <c r="F3" s="181"/>
      <c r="G3" s="181"/>
      <c r="H3" s="19"/>
      <c r="I3" s="19"/>
      <c r="J3" s="19"/>
      <c r="K3" s="19"/>
    </row>
    <row r="4" spans="1:11" ht="1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5" x14ac:dyDescent="0.25">
      <c r="G5" s="27" t="s">
        <v>146</v>
      </c>
      <c r="I5" s="27"/>
    </row>
    <row r="6" spans="1:11" s="17" customFormat="1" ht="15" x14ac:dyDescent="0.25">
      <c r="G6" s="27"/>
      <c r="I6" s="27"/>
    </row>
    <row r="7" spans="1:11" s="17" customFormat="1" ht="15" x14ac:dyDescent="0.25">
      <c r="D7" s="129">
        <f>G7-89</f>
        <v>43132</v>
      </c>
      <c r="E7" s="129">
        <f>G7-59</f>
        <v>43162</v>
      </c>
      <c r="F7" s="129">
        <f>G7-27</f>
        <v>43194</v>
      </c>
      <c r="G7" s="129">
        <f>Table1A!C7</f>
        <v>43221</v>
      </c>
    </row>
    <row r="8" spans="1:11" s="17" customFormat="1" ht="15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550416.06200000003</v>
      </c>
      <c r="E9" s="119">
        <v>554316.74600000004</v>
      </c>
      <c r="F9" s="119">
        <v>597630.29200000002</v>
      </c>
      <c r="G9" s="119">
        <v>600923.55499999993</v>
      </c>
      <c r="H9" s="126"/>
    </row>
    <row r="10" spans="1:11" s="17" customFormat="1" ht="15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170924.02100000001</v>
      </c>
      <c r="E11" s="119">
        <v>159508.57800000001</v>
      </c>
      <c r="F11" s="119">
        <v>180988.41</v>
      </c>
      <c r="G11" s="119">
        <v>184372.78600000002</v>
      </c>
      <c r="H11" s="92"/>
    </row>
    <row r="12" spans="1:11" s="17" customFormat="1" ht="15" customHeight="1" x14ac:dyDescent="0.25">
      <c r="B12" s="17" t="s">
        <v>138</v>
      </c>
      <c r="D12" s="119">
        <v>379492.04100000003</v>
      </c>
      <c r="E12" s="119">
        <v>394808.16800000001</v>
      </c>
      <c r="F12" s="119">
        <v>416641.88199999998</v>
      </c>
      <c r="G12" s="119">
        <v>416550.76899999997</v>
      </c>
      <c r="H12" s="92"/>
    </row>
    <row r="13" spans="1:11" s="17" customFormat="1" ht="15" x14ac:dyDescent="0.25">
      <c r="D13" s="120"/>
      <c r="E13" s="120"/>
      <c r="F13" s="120"/>
      <c r="G13" s="120"/>
    </row>
    <row r="14" spans="1:11" s="17" customFormat="1" ht="15" x14ac:dyDescent="0.25">
      <c r="A14" s="17" t="s">
        <v>148</v>
      </c>
      <c r="D14" s="120"/>
      <c r="E14" s="120"/>
      <c r="F14" s="120"/>
      <c r="G14" s="120"/>
    </row>
    <row r="15" spans="1:11" s="17" customFormat="1" ht="15" x14ac:dyDescent="0.25">
      <c r="B15" s="17" t="s">
        <v>152</v>
      </c>
      <c r="D15" s="119">
        <v>138</v>
      </c>
      <c r="E15" s="119">
        <v>136</v>
      </c>
      <c r="F15" s="119">
        <v>136</v>
      </c>
      <c r="G15" s="119">
        <v>137</v>
      </c>
      <c r="H15" s="92"/>
    </row>
    <row r="16" spans="1:11" s="17" customFormat="1" ht="15" x14ac:dyDescent="0.25">
      <c r="D16" s="119"/>
      <c r="E16" s="119"/>
      <c r="F16" s="119"/>
      <c r="G16" s="119"/>
      <c r="H16" s="92"/>
    </row>
    <row r="17" spans="1:8" s="17" customFormat="1" ht="15" customHeight="1" x14ac:dyDescent="0.25">
      <c r="A17" s="17" t="s">
        <v>149</v>
      </c>
      <c r="D17" s="119">
        <v>301645.45354278997</v>
      </c>
      <c r="E17" s="119">
        <v>335602.28646965005</v>
      </c>
      <c r="F17" s="119">
        <v>326435.65796573</v>
      </c>
      <c r="G17" s="119">
        <v>341627.73787931004</v>
      </c>
      <c r="H17" s="92"/>
    </row>
    <row r="20" spans="1:8" ht="15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style="136" customWidth="1"/>
    <col min="2" max="2" width="50.7109375" style="136" customWidth="1"/>
    <col min="3" max="3" width="1.7109375" style="159" customWidth="1"/>
    <col min="4" max="4" width="11.28515625" style="136" bestFit="1" customWidth="1"/>
    <col min="5" max="5" width="3.7109375" style="160" customWidth="1"/>
    <col min="6" max="6" width="3.7109375" style="161" customWidth="1"/>
    <col min="7" max="7" width="11.28515625" style="136" bestFit="1" customWidth="1"/>
    <col min="8" max="8" width="3.7109375" style="160" customWidth="1"/>
    <col min="9" max="9" width="3.7109375" style="136" customWidth="1"/>
    <col min="10" max="10" width="13.85546875" style="136" bestFit="1" customWidth="1"/>
    <col min="11" max="12" width="1.7109375" style="136" customWidth="1"/>
    <col min="13" max="13" width="10.85546875" style="136" customWidth="1"/>
    <col min="14" max="14" width="9.7109375" style="136" customWidth="1"/>
    <col min="15" max="16384" width="8.42578125" style="136"/>
  </cols>
  <sheetData>
    <row r="1" spans="1:19" ht="1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8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5" customHeight="1" x14ac:dyDescent="0.25">
      <c r="A3" s="141" t="str">
        <f>"(As at end of "&amp;TEXT(Table1A!C7,"mmmm yyyy")&amp;")"</f>
        <v>(As at end of May 2018)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5" customHeight="1" x14ac:dyDescent="0.25">
      <c r="A11" s="120"/>
      <c r="B11" s="150" t="s">
        <v>40</v>
      </c>
      <c r="C11" s="142"/>
      <c r="D11" s="121">
        <v>471285</v>
      </c>
      <c r="E11" s="132"/>
      <c r="F11" s="153"/>
      <c r="G11" s="121" t="s">
        <v>41</v>
      </c>
      <c r="H11" s="152"/>
      <c r="I11" s="151"/>
      <c r="J11" s="121">
        <v>471285</v>
      </c>
      <c r="K11" s="151"/>
      <c r="M11" s="154"/>
      <c r="N11" s="155"/>
      <c r="P11" s="154"/>
      <c r="S11" s="154"/>
    </row>
    <row r="12" spans="1:19" ht="15" customHeight="1" x14ac:dyDescent="0.25">
      <c r="A12" s="120"/>
      <c r="B12" s="150" t="s">
        <v>42</v>
      </c>
      <c r="C12" s="142"/>
      <c r="D12" s="121">
        <v>12705</v>
      </c>
      <c r="E12" s="132"/>
      <c r="F12" s="153"/>
      <c r="G12" s="121" t="s">
        <v>41</v>
      </c>
      <c r="H12" s="152"/>
      <c r="I12" s="151"/>
      <c r="J12" s="121">
        <v>12705</v>
      </c>
      <c r="K12" s="151"/>
      <c r="M12" s="154"/>
      <c r="N12" s="155"/>
      <c r="P12" s="154"/>
      <c r="S12" s="154"/>
    </row>
    <row r="13" spans="1:19" ht="15" customHeight="1" x14ac:dyDescent="0.25">
      <c r="A13" s="120"/>
      <c r="B13" s="150" t="s">
        <v>43</v>
      </c>
      <c r="C13" s="142"/>
      <c r="D13" s="121">
        <v>483990</v>
      </c>
      <c r="E13" s="132"/>
      <c r="F13" s="153"/>
      <c r="G13" s="121" t="s">
        <v>41</v>
      </c>
      <c r="H13" s="152"/>
      <c r="I13" s="151"/>
      <c r="J13" s="121">
        <v>483990</v>
      </c>
      <c r="K13" s="151"/>
      <c r="M13" s="154"/>
      <c r="N13" s="155"/>
      <c r="P13" s="154"/>
      <c r="S13" s="154"/>
    </row>
    <row r="14" spans="1:19" ht="1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5" customHeight="1" x14ac:dyDescent="0.25">
      <c r="A16" s="120"/>
      <c r="B16" s="150" t="s">
        <v>45</v>
      </c>
      <c r="C16" s="142"/>
      <c r="D16" s="121">
        <v>21850.342000000001</v>
      </c>
      <c r="E16" s="132"/>
      <c r="F16" s="153"/>
      <c r="G16" s="121" t="s">
        <v>41</v>
      </c>
      <c r="H16" s="152"/>
      <c r="I16" s="151"/>
      <c r="J16" s="121">
        <v>21850.342000000001</v>
      </c>
      <c r="K16" s="151"/>
      <c r="M16" s="154"/>
      <c r="N16" s="155"/>
      <c r="P16" s="154"/>
      <c r="S16" s="154"/>
    </row>
    <row r="17" spans="1:19" ht="1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5" customHeight="1" x14ac:dyDescent="0.25">
      <c r="A19" s="120"/>
      <c r="B19" s="150" t="s">
        <v>47</v>
      </c>
      <c r="C19" s="142"/>
      <c r="D19" s="121">
        <v>462139.658</v>
      </c>
      <c r="E19" s="132"/>
      <c r="F19" s="153"/>
      <c r="G19" s="121" t="s">
        <v>41</v>
      </c>
      <c r="H19" s="152"/>
      <c r="I19" s="151"/>
      <c r="J19" s="121">
        <v>462139.658</v>
      </c>
      <c r="K19" s="151"/>
      <c r="M19" s="154"/>
      <c r="N19" s="155"/>
      <c r="P19" s="154"/>
      <c r="S19" s="154"/>
    </row>
    <row r="20" spans="1:19" ht="1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5" customHeight="1" x14ac:dyDescent="0.25">
      <c r="A21" s="150" t="s">
        <v>48</v>
      </c>
      <c r="B21" s="120"/>
      <c r="C21" s="142"/>
      <c r="D21" s="121">
        <v>1230132.17</v>
      </c>
      <c r="E21" s="152"/>
      <c r="F21" s="153"/>
      <c r="G21" s="121">
        <v>853099.59900000005</v>
      </c>
      <c r="H21" s="152"/>
      <c r="I21" s="151"/>
      <c r="J21" s="121">
        <v>2083231.7690000001</v>
      </c>
      <c r="K21" s="151"/>
      <c r="M21" s="154"/>
      <c r="N21" s="155"/>
      <c r="P21" s="154"/>
      <c r="S21" s="154"/>
    </row>
    <row r="22" spans="1:19" ht="1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5" customHeight="1" x14ac:dyDescent="0.25">
      <c r="A23" s="150" t="s">
        <v>49</v>
      </c>
      <c r="B23" s="120"/>
      <c r="C23" s="142"/>
      <c r="D23" s="121">
        <v>3081246.6869999999</v>
      </c>
      <c r="E23" s="152"/>
      <c r="F23" s="153"/>
      <c r="G23" s="121">
        <v>2176278.5890000002</v>
      </c>
      <c r="H23" s="152"/>
      <c r="I23" s="151"/>
      <c r="J23" s="121">
        <v>5257525.2759999996</v>
      </c>
      <c r="K23" s="151"/>
      <c r="M23" s="154"/>
      <c r="N23" s="155"/>
      <c r="P23" s="154"/>
      <c r="S23" s="154"/>
    </row>
    <row r="24" spans="1:19" ht="1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5" customHeight="1" x14ac:dyDescent="0.25">
      <c r="A25" s="150" t="s">
        <v>50</v>
      </c>
      <c r="B25" s="120"/>
      <c r="C25" s="142"/>
      <c r="D25" s="121">
        <v>2398407.9939999999</v>
      </c>
      <c r="E25" s="152" t="s">
        <v>51</v>
      </c>
      <c r="F25" s="153"/>
      <c r="G25" s="121">
        <v>3204710.3859999999</v>
      </c>
      <c r="H25" s="152" t="s">
        <v>52</v>
      </c>
      <c r="I25" s="151"/>
      <c r="J25" s="121">
        <v>5603118.3799999999</v>
      </c>
      <c r="K25" s="151"/>
      <c r="M25" s="154"/>
      <c r="N25" s="155"/>
      <c r="P25" s="154"/>
      <c r="S25" s="154"/>
    </row>
    <row r="26" spans="1:19" ht="1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5" customHeight="1" x14ac:dyDescent="0.25">
      <c r="A28" s="120"/>
      <c r="B28" s="150" t="s">
        <v>53</v>
      </c>
      <c r="C28" s="142"/>
      <c r="D28" s="121">
        <v>102506.541</v>
      </c>
      <c r="E28" s="152"/>
      <c r="F28" s="153"/>
      <c r="G28" s="121">
        <v>500581.14799999999</v>
      </c>
      <c r="H28" s="152"/>
      <c r="I28" s="151"/>
      <c r="J28" s="121">
        <v>603087.68900000001</v>
      </c>
      <c r="K28" s="151"/>
      <c r="M28" s="154"/>
      <c r="N28" s="155"/>
      <c r="P28" s="154"/>
      <c r="S28" s="154"/>
    </row>
    <row r="29" spans="1:19" ht="1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5" customHeight="1" x14ac:dyDescent="0.25">
      <c r="A31" s="120"/>
      <c r="B31" s="150" t="s">
        <v>55</v>
      </c>
      <c r="C31" s="142"/>
      <c r="D31" s="121">
        <v>17144.378000000001</v>
      </c>
      <c r="E31" s="152"/>
      <c r="F31" s="153"/>
      <c r="G31" s="121">
        <v>26344.123</v>
      </c>
      <c r="H31" s="152"/>
      <c r="I31" s="151"/>
      <c r="J31" s="121">
        <v>43488.500999999997</v>
      </c>
      <c r="K31" s="151"/>
      <c r="M31" s="154"/>
      <c r="N31" s="155"/>
      <c r="P31" s="154"/>
      <c r="S31" s="154"/>
    </row>
    <row r="32" spans="1:19" ht="1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5" customHeight="1" x14ac:dyDescent="0.25">
      <c r="A35" s="120"/>
      <c r="B35" s="150" t="s">
        <v>57</v>
      </c>
      <c r="C35" s="142"/>
      <c r="D35" s="121">
        <v>100</v>
      </c>
      <c r="E35" s="152"/>
      <c r="F35" s="153"/>
      <c r="G35" s="121">
        <v>8426.5390000000007</v>
      </c>
      <c r="H35" s="152"/>
      <c r="I35" s="151"/>
      <c r="J35" s="121">
        <v>8526.5390000000007</v>
      </c>
      <c r="K35" s="151"/>
      <c r="M35" s="154"/>
      <c r="N35" s="155"/>
      <c r="P35" s="154"/>
      <c r="S35" s="154"/>
    </row>
    <row r="36" spans="1:19" ht="1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5" customHeight="1" x14ac:dyDescent="0.25">
      <c r="A39" s="120"/>
      <c r="B39" s="150" t="s">
        <v>59</v>
      </c>
      <c r="C39" s="142"/>
      <c r="D39" s="121">
        <v>1692271.828</v>
      </c>
      <c r="E39" s="152"/>
      <c r="F39" s="153"/>
      <c r="G39" s="121">
        <v>853099.59900000005</v>
      </c>
      <c r="H39" s="152"/>
      <c r="I39" s="151"/>
      <c r="J39" s="121">
        <v>2545371.4270000001</v>
      </c>
      <c r="K39" s="151"/>
      <c r="M39" s="154"/>
      <c r="N39" s="155"/>
      <c r="P39" s="154"/>
      <c r="S39" s="154"/>
    </row>
    <row r="40" spans="1:19" ht="1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5" customHeight="1" x14ac:dyDescent="0.25">
      <c r="A41" s="120"/>
      <c r="B41" s="150" t="s">
        <v>60</v>
      </c>
      <c r="C41" s="142"/>
      <c r="D41" s="121">
        <v>7274433.0499999998</v>
      </c>
      <c r="E41" s="152" t="s">
        <v>51</v>
      </c>
      <c r="F41" s="153"/>
      <c r="G41" s="121">
        <v>6734669.7220000001</v>
      </c>
      <c r="H41" s="152" t="s">
        <v>52</v>
      </c>
      <c r="I41" s="151"/>
      <c r="J41" s="121">
        <v>14009102.772</v>
      </c>
      <c r="K41" s="151"/>
      <c r="M41" s="154"/>
      <c r="N41" s="155"/>
      <c r="P41" s="154"/>
      <c r="S41" s="154"/>
    </row>
    <row r="42" spans="1:19" ht="15" customHeight="1" x14ac:dyDescent="0.25">
      <c r="A42" s="120"/>
      <c r="B42" s="120"/>
      <c r="C42" s="158" t="s">
        <v>2</v>
      </c>
      <c r="D42" s="121">
        <v>7274396.358</v>
      </c>
      <c r="E42" s="152" t="s">
        <v>3</v>
      </c>
      <c r="F42" s="153" t="s">
        <v>2</v>
      </c>
      <c r="G42" s="121">
        <v>6734706.4139999999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5" customHeight="1" x14ac:dyDescent="0.25">
      <c r="A44" s="120"/>
      <c r="B44" s="150" t="s">
        <v>61</v>
      </c>
      <c r="C44" s="142"/>
      <c r="D44" s="121">
        <v>7291677.4280000003</v>
      </c>
      <c r="E44" s="152" t="s">
        <v>51</v>
      </c>
      <c r="F44" s="153"/>
      <c r="G44" s="121">
        <v>6769440.3839999996</v>
      </c>
      <c r="H44" s="152" t="s">
        <v>52</v>
      </c>
      <c r="I44" s="151"/>
      <c r="J44" s="121">
        <v>14061117.812000001</v>
      </c>
      <c r="K44" s="151"/>
      <c r="M44" s="154"/>
      <c r="N44" s="155"/>
      <c r="P44" s="154"/>
      <c r="S44" s="154"/>
    </row>
    <row r="45" spans="1:19" ht="15" customHeight="1" x14ac:dyDescent="0.25">
      <c r="A45" s="120"/>
      <c r="B45" s="120"/>
      <c r="C45" s="158" t="s">
        <v>2</v>
      </c>
      <c r="D45" s="121">
        <v>7291640.7359999996</v>
      </c>
      <c r="E45" s="152" t="s">
        <v>3</v>
      </c>
      <c r="F45" s="153" t="s">
        <v>2</v>
      </c>
      <c r="G45" s="121">
        <v>6769477.0760000004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40.7109375" customWidth="1"/>
    <col min="2" max="2" width="1.7109375" style="11" customWidth="1"/>
    <col min="3" max="3" width="11.28515625" bestFit="1" customWidth="1"/>
    <col min="4" max="4" width="3.7109375" style="10" customWidth="1"/>
    <col min="5" max="5" width="3.7109375" style="11" customWidth="1"/>
    <col min="6" max="6" width="11.28515625" bestFit="1" customWidth="1"/>
    <col min="7" max="7" width="3.7109375" style="10" customWidth="1"/>
    <col min="8" max="8" width="3.7109375" customWidth="1"/>
    <col min="9" max="9" width="13.85546875" bestFit="1" customWidth="1"/>
    <col min="10" max="11" width="1.7109375" customWidth="1"/>
    <col min="12" max="12" width="9.7109375" customWidth="1"/>
    <col min="13" max="13" width="9.7109375" hidden="1" customWidth="1"/>
  </cols>
  <sheetData>
    <row r="1" spans="1:19" ht="1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5" customHeight="1" x14ac:dyDescent="0.25">
      <c r="A3" s="25" t="str">
        <f>"(As at end of "&amp;TEXT(Table1A!C7,"mmmm yyyy")&amp;")"</f>
        <v>(As at end of May 2018)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100000000000001" customHeight="1" x14ac:dyDescent="0.25">
      <c r="A11" s="32" t="s">
        <v>66</v>
      </c>
      <c r="B11" s="27"/>
      <c r="C11" s="88">
        <v>1230132.17</v>
      </c>
      <c r="D11" s="26"/>
      <c r="E11" s="27"/>
      <c r="F11" s="88">
        <v>853099.59900000005</v>
      </c>
      <c r="G11" s="26"/>
      <c r="H11" s="17"/>
      <c r="I11" s="88">
        <v>2083231.7690000001</v>
      </c>
      <c r="J11" s="17"/>
      <c r="K11" s="1"/>
      <c r="L11" s="127"/>
      <c r="M11" s="15"/>
      <c r="N11" s="127"/>
      <c r="P11" s="127"/>
      <c r="Q11" s="127"/>
      <c r="S11" s="127"/>
    </row>
    <row r="12" spans="1:19" ht="20.100000000000001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100000000000001" customHeight="1" x14ac:dyDescent="0.25">
      <c r="A13" s="32" t="s">
        <v>67</v>
      </c>
      <c r="B13" s="27"/>
      <c r="C13" s="88">
        <v>3081246.6869999999</v>
      </c>
      <c r="D13" s="26"/>
      <c r="E13" s="27"/>
      <c r="F13" s="88">
        <v>2176278.5890000002</v>
      </c>
      <c r="G13" s="26"/>
      <c r="H13" s="17"/>
      <c r="I13" s="88">
        <v>5257525.2759999996</v>
      </c>
      <c r="J13" s="17"/>
      <c r="L13" s="127"/>
      <c r="M13" s="15"/>
      <c r="N13" s="127"/>
      <c r="P13" s="127"/>
      <c r="Q13" s="127"/>
      <c r="S13" s="127"/>
    </row>
    <row r="14" spans="1:19" ht="20.100000000000001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100000000000001" customHeight="1" x14ac:dyDescent="0.25">
      <c r="A15" s="32" t="s">
        <v>68</v>
      </c>
      <c r="B15" s="27"/>
      <c r="C15" s="88">
        <v>2398407.9939999999</v>
      </c>
      <c r="D15" s="32" t="s">
        <v>51</v>
      </c>
      <c r="E15" s="27"/>
      <c r="F15" s="88">
        <v>3204710.3859999999</v>
      </c>
      <c r="G15" s="32" t="s">
        <v>52</v>
      </c>
      <c r="H15" s="17"/>
      <c r="I15" s="88">
        <v>5603118.3799999999</v>
      </c>
      <c r="J15" s="17"/>
      <c r="L15" s="127"/>
      <c r="M15" s="15"/>
      <c r="N15" s="127"/>
      <c r="P15" s="127"/>
      <c r="Q15" s="127"/>
      <c r="S15" s="127"/>
    </row>
    <row r="16" spans="1:19" ht="20.100000000000001" customHeight="1" x14ac:dyDescent="0.25">
      <c r="A16" s="17"/>
      <c r="B16" s="33" t="s">
        <v>2</v>
      </c>
      <c r="C16" s="88">
        <v>2398371.3020000001</v>
      </c>
      <c r="D16" s="32" t="s">
        <v>3</v>
      </c>
      <c r="E16" s="33" t="s">
        <v>2</v>
      </c>
      <c r="F16" s="88">
        <v>3204747.0780000002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100000000000001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100000000000001" customHeight="1" x14ac:dyDescent="0.25">
      <c r="A18" s="32" t="s">
        <v>69</v>
      </c>
      <c r="B18" s="27"/>
      <c r="C18" s="88">
        <v>6709786.8509999998</v>
      </c>
      <c r="D18" s="32" t="s">
        <v>51</v>
      </c>
      <c r="E18" s="27"/>
      <c r="F18" s="88">
        <v>6234088.574</v>
      </c>
      <c r="G18" s="32" t="s">
        <v>52</v>
      </c>
      <c r="H18" s="17"/>
      <c r="I18" s="88">
        <v>12943875.425000001</v>
      </c>
      <c r="J18" s="17"/>
      <c r="L18" s="127"/>
      <c r="M18" s="15"/>
      <c r="N18" s="127"/>
      <c r="P18" s="127"/>
      <c r="Q18" s="127"/>
      <c r="S18" s="127"/>
    </row>
    <row r="19" spans="1:19" ht="20.100000000000001" customHeight="1" x14ac:dyDescent="0.25">
      <c r="A19" s="17"/>
      <c r="B19" s="33" t="s">
        <v>2</v>
      </c>
      <c r="C19" s="88">
        <v>6709750.159</v>
      </c>
      <c r="D19" s="32" t="s">
        <v>3</v>
      </c>
      <c r="E19" s="33" t="s">
        <v>2</v>
      </c>
      <c r="F19" s="88">
        <v>6234125.2659999998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100000000000001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100000000000001" customHeight="1" x14ac:dyDescent="0.25">
      <c r="A21" s="32" t="s">
        <v>70</v>
      </c>
      <c r="B21" s="27"/>
      <c r="C21" s="88">
        <v>11892.459000000001</v>
      </c>
      <c r="D21" s="26"/>
      <c r="E21" s="27"/>
      <c r="F21" s="88">
        <v>25767.901000000002</v>
      </c>
      <c r="G21" s="26"/>
      <c r="H21" s="17"/>
      <c r="I21" s="88">
        <v>37660.36</v>
      </c>
      <c r="J21" s="17"/>
      <c r="L21" s="127"/>
      <c r="M21" s="15"/>
      <c r="N21" s="127"/>
      <c r="P21" s="127"/>
      <c r="Q21" s="127"/>
      <c r="S21" s="127"/>
    </row>
    <row r="22" spans="1:19" ht="20.100000000000001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100000000000001" customHeight="1" x14ac:dyDescent="0.25">
      <c r="A23" s="32" t="s">
        <v>71</v>
      </c>
      <c r="B23" s="27"/>
      <c r="C23" s="88">
        <v>5251.9189999999999</v>
      </c>
      <c r="D23" s="26"/>
      <c r="E23" s="27"/>
      <c r="F23" s="88">
        <v>576.22199999999998</v>
      </c>
      <c r="G23" s="26"/>
      <c r="H23" s="17"/>
      <c r="I23" s="88">
        <v>5828.1409999999996</v>
      </c>
      <c r="J23" s="17"/>
      <c r="L23" s="127"/>
      <c r="M23" s="15"/>
      <c r="N23" s="127"/>
      <c r="P23" s="127"/>
      <c r="Q23" s="127"/>
      <c r="S23" s="127"/>
    </row>
    <row r="24" spans="1:19" ht="20.100000000000001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100000000000001" customHeight="1" x14ac:dyDescent="0.25">
      <c r="A25" s="32" t="s">
        <v>72</v>
      </c>
      <c r="B25" s="27"/>
      <c r="C25" s="88">
        <v>6726931.2290000003</v>
      </c>
      <c r="D25" s="32" t="s">
        <v>51</v>
      </c>
      <c r="E25" s="27"/>
      <c r="F25" s="88">
        <v>6260432.6969999997</v>
      </c>
      <c r="G25" s="32" t="s">
        <v>52</v>
      </c>
      <c r="H25" s="17"/>
      <c r="I25" s="88">
        <v>12987363.926000001</v>
      </c>
      <c r="J25" s="17"/>
      <c r="L25" s="127"/>
      <c r="M25" s="15"/>
      <c r="N25" s="127"/>
      <c r="P25" s="127"/>
      <c r="Q25" s="127"/>
      <c r="S25" s="127"/>
    </row>
    <row r="26" spans="1:19" ht="20.100000000000001" customHeight="1" x14ac:dyDescent="0.25">
      <c r="A26" s="17"/>
      <c r="B26" s="33" t="s">
        <v>2</v>
      </c>
      <c r="C26" s="88">
        <v>6726894.5369999995</v>
      </c>
      <c r="D26" s="32" t="s">
        <v>3</v>
      </c>
      <c r="E26" s="33" t="s">
        <v>2</v>
      </c>
      <c r="F26" s="88">
        <v>6260469.3890000004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3" width="12.7109375" customWidth="1"/>
    <col min="4" max="4" width="13.7109375" customWidth="1"/>
    <col min="5" max="5" width="16" customWidth="1"/>
    <col min="6" max="7" width="1.7109375" customWidth="1"/>
    <col min="8" max="9" width="9.7109375" customWidth="1"/>
  </cols>
  <sheetData>
    <row r="1" spans="1:11" ht="15" x14ac:dyDescent="0.25">
      <c r="A1" s="17"/>
      <c r="B1" s="17"/>
      <c r="C1" s="17"/>
      <c r="D1" s="17"/>
      <c r="E1" s="17"/>
      <c r="F1" s="17"/>
    </row>
    <row r="2" spans="1:11" ht="15" x14ac:dyDescent="0.25">
      <c r="A2" s="182" t="s">
        <v>142</v>
      </c>
      <c r="B2" s="182"/>
      <c r="C2" s="182"/>
      <c r="D2" s="182"/>
      <c r="E2" s="182"/>
      <c r="F2" s="19"/>
    </row>
    <row r="3" spans="1:11" ht="15" x14ac:dyDescent="0.25">
      <c r="A3" s="25" t="str">
        <f>"(As at end of "&amp;TEXT(Table1A!C7,"mmmm yyyy")&amp;")"</f>
        <v>(As at end of May 2018)</v>
      </c>
      <c r="B3" s="19"/>
      <c r="C3" s="19"/>
      <c r="D3" s="19"/>
      <c r="E3" s="19"/>
      <c r="F3" s="19"/>
    </row>
    <row r="4" spans="1:11" ht="15" x14ac:dyDescent="0.25">
      <c r="A4" s="25"/>
      <c r="B4" s="19"/>
      <c r="C4" s="19"/>
      <c r="D4" s="19"/>
      <c r="E4" s="19"/>
      <c r="F4" s="17"/>
    </row>
    <row r="5" spans="1:11" ht="15" x14ac:dyDescent="0.25">
      <c r="A5" s="17"/>
      <c r="B5" s="17"/>
      <c r="C5" s="17"/>
      <c r="D5" s="17"/>
      <c r="E5" s="17"/>
      <c r="F5" s="17"/>
    </row>
    <row r="6" spans="1:11" ht="15" x14ac:dyDescent="0.25">
      <c r="A6" s="17"/>
      <c r="B6" s="17"/>
      <c r="C6" s="17"/>
      <c r="D6" s="17"/>
      <c r="E6" s="28" t="s">
        <v>34</v>
      </c>
      <c r="F6" s="17"/>
    </row>
    <row r="7" spans="1:11" ht="15" x14ac:dyDescent="0.25">
      <c r="A7" s="17"/>
      <c r="B7" s="17"/>
      <c r="C7" s="94"/>
      <c r="D7" s="17"/>
      <c r="E7" s="17"/>
      <c r="F7" s="17"/>
    </row>
    <row r="8" spans="1:11" ht="15" x14ac:dyDescent="0.25">
      <c r="A8" s="17"/>
      <c r="B8" s="17"/>
      <c r="C8" s="17"/>
      <c r="D8" s="28" t="s">
        <v>35</v>
      </c>
      <c r="E8" s="17"/>
      <c r="F8" s="17"/>
    </row>
    <row r="9" spans="1:11" ht="15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5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5" x14ac:dyDescent="0.25">
      <c r="A11" s="28"/>
      <c r="B11" s="39"/>
      <c r="C11" s="17"/>
      <c r="D11" s="17"/>
      <c r="E11" s="17"/>
      <c r="F11" s="17"/>
    </row>
    <row r="12" spans="1:11" ht="15" x14ac:dyDescent="0.25">
      <c r="A12" s="17"/>
      <c r="B12" s="30" t="s">
        <v>88</v>
      </c>
      <c r="C12" s="87">
        <v>74131.877999999997</v>
      </c>
      <c r="D12" s="87">
        <v>236009.234</v>
      </c>
      <c r="E12" s="87">
        <v>310141.11200000002</v>
      </c>
      <c r="F12" s="17"/>
      <c r="H12" s="16"/>
      <c r="I12" s="90"/>
      <c r="J12" s="90"/>
      <c r="K12" s="90"/>
    </row>
    <row r="13" spans="1:11" ht="15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5" x14ac:dyDescent="0.25">
      <c r="A14" s="17"/>
      <c r="B14" s="30" t="s">
        <v>89</v>
      </c>
      <c r="C14" s="87">
        <v>16715.002</v>
      </c>
      <c r="D14" s="87">
        <v>214619.75</v>
      </c>
      <c r="E14" s="87">
        <v>231334.75200000001</v>
      </c>
      <c r="F14" s="17"/>
      <c r="H14" s="16"/>
      <c r="I14" s="90"/>
      <c r="J14" s="90"/>
      <c r="K14" s="90"/>
    </row>
    <row r="15" spans="1:11" ht="15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5" x14ac:dyDescent="0.25">
      <c r="A16" s="17"/>
      <c r="B16" s="30" t="s">
        <v>90</v>
      </c>
      <c r="C16" s="87">
        <v>4718642.2019999996</v>
      </c>
      <c r="D16" s="87">
        <v>1474478.6170000001</v>
      </c>
      <c r="E16" s="87">
        <v>6193120.8190000001</v>
      </c>
      <c r="F16" s="17"/>
      <c r="H16" s="16"/>
      <c r="I16" s="90"/>
      <c r="J16" s="90"/>
      <c r="K16" s="90"/>
    </row>
    <row r="17" spans="1:11" ht="15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5" x14ac:dyDescent="0.25">
      <c r="A18" s="17"/>
      <c r="B18" s="30" t="s">
        <v>91</v>
      </c>
      <c r="C18" s="87">
        <v>803573.62699999998</v>
      </c>
      <c r="D18" s="87">
        <v>2114963.7429999998</v>
      </c>
      <c r="E18" s="87">
        <v>2918537.37</v>
      </c>
      <c r="F18" s="17"/>
      <c r="H18" s="16"/>
      <c r="I18" s="90"/>
      <c r="J18" s="90"/>
      <c r="K18" s="90"/>
    </row>
    <row r="19" spans="1:11" ht="15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5" x14ac:dyDescent="0.25">
      <c r="A20" s="120"/>
      <c r="B20" s="150" t="s">
        <v>156</v>
      </c>
      <c r="C20" s="172">
        <v>400</v>
      </c>
      <c r="D20" s="172">
        <v>1328.2829999999999</v>
      </c>
      <c r="E20" s="172">
        <v>1728.2829999999999</v>
      </c>
      <c r="F20" s="120"/>
      <c r="H20" s="178"/>
      <c r="I20" s="154"/>
      <c r="J20" s="154"/>
      <c r="K20" s="154"/>
    </row>
    <row r="21" spans="1:11" ht="15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5" x14ac:dyDescent="0.25">
      <c r="A22" s="17"/>
      <c r="B22" s="30" t="s">
        <v>92</v>
      </c>
      <c r="C22" s="87">
        <v>5613462.7089999998</v>
      </c>
      <c r="D22" s="87">
        <v>4041399.6269999999</v>
      </c>
      <c r="E22" s="87">
        <v>9654862.3359999992</v>
      </c>
      <c r="F22" s="17"/>
      <c r="H22" s="16"/>
      <c r="I22" s="90"/>
      <c r="J22" s="90"/>
      <c r="K22" s="90"/>
    </row>
    <row r="23" spans="1:11" ht="15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5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5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5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5" x14ac:dyDescent="0.25">
      <c r="A27" s="17"/>
      <c r="B27" s="30" t="s">
        <v>88</v>
      </c>
      <c r="C27" s="87">
        <v>302.27199999999999</v>
      </c>
      <c r="D27" s="87">
        <v>606.26900000000001</v>
      </c>
      <c r="E27" s="87">
        <v>908.54100000000005</v>
      </c>
      <c r="F27" s="17"/>
      <c r="H27" s="16"/>
      <c r="I27" s="90"/>
      <c r="J27" s="90"/>
      <c r="K27" s="90"/>
    </row>
    <row r="28" spans="1:11" ht="15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5" x14ac:dyDescent="0.25">
      <c r="A29" s="17"/>
      <c r="B29" s="30" t="s">
        <v>89</v>
      </c>
      <c r="C29" s="87">
        <v>0.48099999999999998</v>
      </c>
      <c r="D29" s="87">
        <v>1140.414</v>
      </c>
      <c r="E29" s="87">
        <v>1140.895</v>
      </c>
      <c r="F29" s="17"/>
      <c r="H29" s="16"/>
      <c r="I29" s="90"/>
      <c r="J29" s="90"/>
      <c r="K29" s="90"/>
    </row>
    <row r="30" spans="1:11" ht="15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5" x14ac:dyDescent="0.25">
      <c r="A31" s="17"/>
      <c r="B31" s="30" t="s">
        <v>90</v>
      </c>
      <c r="C31" s="87">
        <v>15059.371999999999</v>
      </c>
      <c r="D31" s="87">
        <v>11711.451999999999</v>
      </c>
      <c r="E31" s="87">
        <v>26770.824000000001</v>
      </c>
      <c r="F31" s="17"/>
      <c r="H31" s="16"/>
      <c r="I31" s="90"/>
      <c r="J31" s="90"/>
      <c r="K31" s="90"/>
    </row>
    <row r="32" spans="1:11" ht="15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5" x14ac:dyDescent="0.25">
      <c r="A33" s="17"/>
      <c r="B33" s="30" t="s">
        <v>91</v>
      </c>
      <c r="C33" s="87">
        <v>2365.3119999999999</v>
      </c>
      <c r="D33" s="87">
        <v>17913.837</v>
      </c>
      <c r="E33" s="87">
        <v>20279.149000000001</v>
      </c>
      <c r="F33" s="17"/>
      <c r="H33" s="16"/>
      <c r="I33" s="90"/>
      <c r="J33" s="90"/>
      <c r="K33" s="90"/>
    </row>
    <row r="34" spans="1:11" ht="15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5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5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5" x14ac:dyDescent="0.25">
      <c r="A37" s="17"/>
      <c r="B37" s="30" t="s">
        <v>92</v>
      </c>
      <c r="C37" s="87">
        <v>17727.437000000002</v>
      </c>
      <c r="D37" s="87">
        <v>31371.972000000002</v>
      </c>
      <c r="E37" s="87">
        <v>49099.409</v>
      </c>
      <c r="F37" s="17"/>
      <c r="H37" s="16"/>
      <c r="I37" s="90"/>
      <c r="J37" s="90"/>
      <c r="K37" s="90"/>
    </row>
    <row r="38" spans="1:11" ht="15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5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5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5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5" x14ac:dyDescent="0.25">
      <c r="A42" s="17"/>
      <c r="B42" s="30" t="s">
        <v>88</v>
      </c>
      <c r="C42" s="87">
        <v>1.5649999999999999</v>
      </c>
      <c r="D42" s="87">
        <v>0</v>
      </c>
      <c r="E42" s="87">
        <v>1.5649999999999999</v>
      </c>
      <c r="F42" s="17"/>
      <c r="H42" s="16"/>
      <c r="I42" s="90"/>
      <c r="J42" s="90"/>
      <c r="K42" s="90"/>
    </row>
    <row r="43" spans="1:11" ht="15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5" x14ac:dyDescent="0.25">
      <c r="A44" s="17"/>
      <c r="B44" s="30" t="s">
        <v>89</v>
      </c>
      <c r="C44" s="87">
        <v>6.8289999999999997</v>
      </c>
      <c r="D44" s="87">
        <v>146.041</v>
      </c>
      <c r="E44" s="87">
        <v>152.87</v>
      </c>
      <c r="F44" s="17"/>
      <c r="H44" s="16"/>
      <c r="I44" s="90"/>
      <c r="J44" s="90"/>
      <c r="K44" s="90"/>
    </row>
    <row r="45" spans="1:11" ht="15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5" x14ac:dyDescent="0.25">
      <c r="A46" s="17"/>
      <c r="B46" s="30" t="s">
        <v>90</v>
      </c>
      <c r="C46" s="87">
        <v>12478.147000000001</v>
      </c>
      <c r="D46" s="87">
        <v>39.229999999999997</v>
      </c>
      <c r="E46" s="87">
        <v>12517.377</v>
      </c>
      <c r="F46" s="17"/>
      <c r="H46" s="16"/>
      <c r="I46" s="90"/>
      <c r="J46" s="90"/>
      <c r="K46" s="90"/>
    </row>
    <row r="47" spans="1:11" ht="15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75" customHeight="1" x14ac:dyDescent="0.25">
      <c r="A48" s="17"/>
      <c r="B48" s="30" t="s">
        <v>91</v>
      </c>
      <c r="C48" s="87">
        <v>29.274000000000001</v>
      </c>
      <c r="D48" s="87">
        <v>6075.4660000000003</v>
      </c>
      <c r="E48" s="87">
        <v>6104.74</v>
      </c>
      <c r="F48" s="17"/>
      <c r="H48" s="16"/>
      <c r="I48" s="90"/>
      <c r="J48" s="90"/>
      <c r="K48" s="90"/>
    </row>
    <row r="49" spans="1:11" ht="12.75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5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75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5" x14ac:dyDescent="0.25">
      <c r="A52" s="17"/>
      <c r="B52" s="30" t="s">
        <v>92</v>
      </c>
      <c r="C52" s="87">
        <v>12515.815000000001</v>
      </c>
      <c r="D52" s="87">
        <v>6260.7370000000001</v>
      </c>
      <c r="E52" s="87">
        <v>18777</v>
      </c>
      <c r="F52" s="17"/>
      <c r="H52" s="16"/>
      <c r="I52" s="90"/>
      <c r="J52" s="90"/>
      <c r="K52" s="90"/>
    </row>
    <row r="53" spans="1:11" ht="15" x14ac:dyDescent="0.25">
      <c r="A53" s="17"/>
      <c r="B53" s="17"/>
      <c r="C53" s="17"/>
      <c r="D53" s="17"/>
      <c r="E53" s="17"/>
      <c r="F53" s="17"/>
    </row>
    <row r="54" spans="1:11" ht="15" x14ac:dyDescent="0.25">
      <c r="A54" s="17"/>
      <c r="B54" s="17"/>
      <c r="C54" s="17"/>
      <c r="D54" s="17"/>
      <c r="E54" s="17"/>
      <c r="F54" s="17"/>
    </row>
    <row r="56" spans="1:11" ht="15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zoomScale="90" workbookViewId="0">
      <selection activeCell="L55" sqref="L55"/>
    </sheetView>
  </sheetViews>
  <sheetFormatPr defaultColWidth="8.42578125" defaultRowHeight="12.75" x14ac:dyDescent="0.2"/>
  <cols>
    <col min="1" max="1" width="3.7109375" customWidth="1"/>
    <col min="2" max="2" width="45.7109375" customWidth="1"/>
    <col min="3" max="5" width="12.7109375" customWidth="1"/>
    <col min="6" max="7" width="1.7109375" customWidth="1"/>
    <col min="8" max="8" width="7.7109375" customWidth="1"/>
  </cols>
  <sheetData>
    <row r="1" spans="1:11" ht="12.4" customHeight="1" x14ac:dyDescent="0.25">
      <c r="A1" s="17"/>
      <c r="B1" s="17"/>
      <c r="C1" s="22"/>
      <c r="D1" s="22"/>
      <c r="E1" s="17"/>
      <c r="F1" s="17"/>
    </row>
    <row r="2" spans="1:11" s="13" customFormat="1" ht="18.75" x14ac:dyDescent="0.3">
      <c r="A2" s="86" t="s">
        <v>143</v>
      </c>
      <c r="B2" s="12"/>
      <c r="C2" s="12"/>
      <c r="D2" s="12"/>
      <c r="E2" s="12"/>
      <c r="F2" s="12"/>
    </row>
    <row r="3" spans="1:11" ht="15" x14ac:dyDescent="0.25">
      <c r="A3" s="25" t="str">
        <f>'Table1C Monsupp'!A3</f>
        <v>(As at end of May 2018)</v>
      </c>
      <c r="B3" s="19"/>
      <c r="C3" s="19"/>
      <c r="D3" s="19"/>
      <c r="E3" s="19"/>
      <c r="F3" s="19"/>
    </row>
    <row r="4" spans="1:11" ht="12.4" customHeight="1" x14ac:dyDescent="0.25">
      <c r="A4" s="25"/>
      <c r="B4" s="19"/>
      <c r="C4" s="19"/>
      <c r="D4" s="19"/>
      <c r="E4" s="19"/>
      <c r="F4" s="17"/>
    </row>
    <row r="5" spans="1:11" ht="12.4" customHeight="1" x14ac:dyDescent="0.25">
      <c r="A5" s="17"/>
      <c r="B5" s="17"/>
      <c r="C5" s="17"/>
      <c r="D5" s="17"/>
      <c r="E5" s="17"/>
      <c r="F5" s="17"/>
    </row>
    <row r="6" spans="1:11" ht="12.4" customHeight="1" x14ac:dyDescent="0.25">
      <c r="A6" s="17"/>
      <c r="B6" s="17"/>
      <c r="C6" s="17"/>
      <c r="D6" s="17"/>
      <c r="E6" s="28" t="s">
        <v>73</v>
      </c>
      <c r="F6" s="17"/>
    </row>
    <row r="7" spans="1:11" ht="12.4" customHeight="1" x14ac:dyDescent="0.25">
      <c r="A7" s="17"/>
      <c r="B7" s="17"/>
      <c r="C7" s="94"/>
      <c r="D7" s="17"/>
      <c r="E7" s="17"/>
      <c r="F7" s="17"/>
    </row>
    <row r="8" spans="1:11" ht="12.4" customHeight="1" x14ac:dyDescent="0.25">
      <c r="A8" s="17"/>
      <c r="B8" s="17"/>
      <c r="C8" s="17"/>
      <c r="D8" s="28" t="s">
        <v>35</v>
      </c>
      <c r="E8" s="17"/>
      <c r="F8" s="17"/>
    </row>
    <row r="9" spans="1:11" ht="12.4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" customHeight="1" x14ac:dyDescent="0.25">
      <c r="A12" s="17"/>
      <c r="B12" s="39"/>
      <c r="C12" s="17"/>
      <c r="D12" s="17"/>
      <c r="E12" s="17"/>
      <c r="F12" s="17"/>
    </row>
    <row r="13" spans="1:11" ht="12.4" customHeight="1" x14ac:dyDescent="0.25">
      <c r="A13" s="17"/>
      <c r="B13" s="30" t="s">
        <v>77</v>
      </c>
      <c r="C13" s="88">
        <v>108374.56299999999</v>
      </c>
      <c r="D13" s="88">
        <v>205477.579</v>
      </c>
      <c r="E13" s="88">
        <v>313852.14199999999</v>
      </c>
      <c r="F13" s="17"/>
      <c r="H13" s="16"/>
      <c r="I13" s="128"/>
      <c r="J13" s="128"/>
      <c r="K13" s="128"/>
    </row>
    <row r="14" spans="1:11" ht="12.4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" customHeight="1" x14ac:dyDescent="0.25">
      <c r="A15" s="17"/>
      <c r="B15" s="30" t="s">
        <v>78</v>
      </c>
      <c r="C15" s="88">
        <v>216700.59099999999</v>
      </c>
      <c r="D15" s="88">
        <v>379726.53499999997</v>
      </c>
      <c r="E15" s="88">
        <v>596427.12600000005</v>
      </c>
      <c r="F15" s="17"/>
      <c r="H15" s="16"/>
      <c r="I15" s="128"/>
      <c r="J15" s="128"/>
      <c r="K15" s="128"/>
    </row>
    <row r="16" spans="1:11" ht="12.4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" customHeight="1" x14ac:dyDescent="0.25">
      <c r="A17" s="17"/>
      <c r="B17" s="30" t="s">
        <v>79</v>
      </c>
      <c r="C17" s="88">
        <v>194614.93799999999</v>
      </c>
      <c r="D17" s="88">
        <v>187251.40100000001</v>
      </c>
      <c r="E17" s="88">
        <v>381866.33899999998</v>
      </c>
      <c r="F17" s="17"/>
      <c r="H17" s="16"/>
      <c r="I17" s="128"/>
      <c r="J17" s="128"/>
      <c r="K17" s="128"/>
    </row>
    <row r="18" spans="1:11" ht="12.4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" customHeight="1" x14ac:dyDescent="0.25">
      <c r="A19" s="17"/>
      <c r="B19" s="30" t="s">
        <v>80</v>
      </c>
      <c r="C19" s="88">
        <v>519690.092</v>
      </c>
      <c r="D19" s="88">
        <v>772455.51500000001</v>
      </c>
      <c r="E19" s="88">
        <v>1292145.6070000001</v>
      </c>
      <c r="F19" s="17"/>
      <c r="H19" s="16"/>
      <c r="I19" s="128"/>
      <c r="J19" s="128"/>
      <c r="K19" s="128"/>
    </row>
    <row r="20" spans="1:11" ht="12.4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" customHeight="1" x14ac:dyDescent="0.25">
      <c r="A25" s="17"/>
      <c r="B25" s="30" t="s">
        <v>77</v>
      </c>
      <c r="C25" s="88">
        <v>21.07</v>
      </c>
      <c r="D25" s="88">
        <v>25.527999999999999</v>
      </c>
      <c r="E25" s="88">
        <v>46.597999999999999</v>
      </c>
      <c r="F25" s="17"/>
      <c r="H25" s="16"/>
      <c r="I25" s="128"/>
      <c r="J25" s="128"/>
      <c r="K25" s="128"/>
    </row>
    <row r="26" spans="1:11" ht="12.4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" customHeight="1" x14ac:dyDescent="0.25">
      <c r="A27" s="17"/>
      <c r="B27" s="30" t="s">
        <v>78</v>
      </c>
      <c r="C27" s="88">
        <v>2438.75</v>
      </c>
      <c r="D27" s="88">
        <v>4052.1750000000002</v>
      </c>
      <c r="E27" s="88">
        <v>6490.9250000000002</v>
      </c>
      <c r="F27" s="17"/>
      <c r="H27" s="16"/>
      <c r="I27" s="128"/>
      <c r="J27" s="128"/>
      <c r="K27" s="128"/>
    </row>
    <row r="28" spans="1:11" ht="12.4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" customHeight="1" x14ac:dyDescent="0.25">
      <c r="A29" s="17"/>
      <c r="B29" s="30" t="s">
        <v>79</v>
      </c>
      <c r="C29" s="88">
        <v>588</v>
      </c>
      <c r="D29" s="88">
        <v>664.69500000000005</v>
      </c>
      <c r="E29" s="88">
        <v>1252.6949999999999</v>
      </c>
      <c r="F29" s="17"/>
      <c r="H29" s="16"/>
      <c r="I29" s="128"/>
      <c r="J29" s="128"/>
      <c r="K29" s="128"/>
    </row>
    <row r="30" spans="1:11" ht="12.4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" customHeight="1" x14ac:dyDescent="0.25">
      <c r="A31" s="17"/>
      <c r="B31" s="30" t="s">
        <v>80</v>
      </c>
      <c r="C31" s="88">
        <v>3047.82</v>
      </c>
      <c r="D31" s="88">
        <v>4742.3980000000001</v>
      </c>
      <c r="E31" s="88">
        <v>7790.2179999999998</v>
      </c>
      <c r="F31" s="17"/>
      <c r="H31" s="16"/>
      <c r="I31" s="128"/>
      <c r="J31" s="128"/>
      <c r="K31" s="128"/>
    </row>
    <row r="32" spans="1:11" ht="12.4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" customHeight="1" x14ac:dyDescent="0.25">
      <c r="A37" s="17"/>
      <c r="B37" s="30" t="s">
        <v>77</v>
      </c>
      <c r="C37" s="88">
        <v>0</v>
      </c>
      <c r="D37" s="88">
        <v>0</v>
      </c>
      <c r="E37" s="88">
        <v>0</v>
      </c>
      <c r="F37" s="41" t="s">
        <v>85</v>
      </c>
      <c r="G37" s="9"/>
      <c r="H37" s="16"/>
      <c r="I37" s="128"/>
      <c r="J37" s="128"/>
      <c r="K37" s="128"/>
    </row>
    <row r="38" spans="1:11" ht="12.4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" customHeight="1" x14ac:dyDescent="0.25">
      <c r="A39" s="17"/>
      <c r="B39" s="30" t="s">
        <v>78</v>
      </c>
      <c r="C39" s="88">
        <v>5975</v>
      </c>
      <c r="D39" s="88">
        <v>2024.7860000000001</v>
      </c>
      <c r="E39" s="88">
        <v>7999.7860000000001</v>
      </c>
      <c r="F39" s="17"/>
      <c r="H39" s="16"/>
      <c r="I39" s="128"/>
      <c r="J39" s="128"/>
      <c r="K39" s="128"/>
    </row>
    <row r="40" spans="1:11" ht="12.4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" customHeight="1" x14ac:dyDescent="0.25">
      <c r="A41" s="17"/>
      <c r="B41" s="30" t="s">
        <v>79</v>
      </c>
      <c r="C41" s="88">
        <v>3</v>
      </c>
      <c r="D41" s="88">
        <v>39.238</v>
      </c>
      <c r="E41" s="88">
        <v>42.238</v>
      </c>
      <c r="F41" s="17"/>
      <c r="H41" s="16"/>
      <c r="I41" s="128"/>
      <c r="J41" s="128"/>
      <c r="K41" s="128"/>
    </row>
    <row r="42" spans="1:11" ht="12.4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" customHeight="1" x14ac:dyDescent="0.25">
      <c r="A43" s="17"/>
      <c r="B43" s="30" t="s">
        <v>80</v>
      </c>
      <c r="C43" s="88">
        <v>5978</v>
      </c>
      <c r="D43" s="88">
        <v>2064.0239999999999</v>
      </c>
      <c r="E43" s="88">
        <v>8042.0240000000003</v>
      </c>
      <c r="F43" s="17"/>
      <c r="H43" s="16"/>
      <c r="I43" s="128"/>
      <c r="J43" s="128"/>
      <c r="K43" s="128"/>
    </row>
    <row r="44" spans="1:11" ht="12.4" customHeight="1" x14ac:dyDescent="0.25">
      <c r="A44" s="17"/>
      <c r="B44" s="17"/>
      <c r="C44" s="17"/>
      <c r="D44" s="17"/>
      <c r="E44" s="17"/>
      <c r="F44" s="17"/>
      <c r="H44" s="2"/>
    </row>
    <row r="45" spans="1:11" ht="12.4" customHeight="1" x14ac:dyDescent="0.25">
      <c r="A45" s="17"/>
      <c r="B45" s="17"/>
      <c r="C45" s="17"/>
      <c r="D45" s="17"/>
      <c r="E45" s="17"/>
      <c r="F45" s="17"/>
      <c r="H45" s="2"/>
    </row>
    <row r="46" spans="1:11" ht="12.4" customHeight="1" x14ac:dyDescent="0.25">
      <c r="A46" s="17"/>
      <c r="B46" s="17"/>
      <c r="C46" s="31"/>
      <c r="D46" s="31"/>
      <c r="E46" s="31"/>
      <c r="F46" s="17"/>
    </row>
    <row r="47" spans="1:11" ht="12.4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zoomScale="80" zoomScaleNormal="100" workbookViewId="0">
      <selection activeCell="L55" sqref="L55"/>
    </sheetView>
  </sheetViews>
  <sheetFormatPr defaultColWidth="11" defaultRowHeight="15.75" x14ac:dyDescent="0.25"/>
  <cols>
    <col min="1" max="1" width="4.140625" style="54" customWidth="1"/>
    <col min="2" max="2" width="45.5703125" style="54" customWidth="1"/>
    <col min="3" max="3" width="18.5703125" style="54" customWidth="1"/>
    <col min="4" max="4" width="18.140625" style="54" customWidth="1"/>
    <col min="5" max="5" width="17.28515625" style="54" customWidth="1"/>
    <col min="6" max="6" width="1.85546875" style="54" customWidth="1"/>
    <col min="7" max="7" width="4.42578125" style="55" customWidth="1"/>
    <col min="8" max="8" width="4.7109375" style="54" customWidth="1"/>
    <col min="9" max="9" width="4.140625" style="54" customWidth="1"/>
    <col min="10" max="10" width="4.140625" style="54" hidden="1" customWidth="1"/>
    <col min="11" max="13" width="11.42578125" style="54" hidden="1" customWidth="1"/>
    <col min="14" max="14" width="5.5703125" style="54" customWidth="1"/>
    <col min="15" max="15" width="0.140625" style="54" customWidth="1"/>
    <col min="16" max="20" width="11.42578125" style="54" customWidth="1"/>
    <col min="21" max="21" width="2.28515625" style="54" customWidth="1"/>
    <col min="22" max="22" width="12.42578125" style="54" customWidth="1"/>
    <col min="23" max="23" width="2.57031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25">
      <c r="A2" s="185" t="s">
        <v>145</v>
      </c>
      <c r="B2" s="185"/>
      <c r="C2" s="185"/>
      <c r="D2" s="185"/>
      <c r="E2" s="185"/>
      <c r="F2" s="185"/>
      <c r="H2" s="13" t="s">
        <v>129</v>
      </c>
    </row>
    <row r="3" spans="1:30" ht="15" customHeight="1" x14ac:dyDescent="0.25">
      <c r="A3" s="186" t="str">
        <f>'Table 1F Monmarket'!A3</f>
        <v>(As at end of May 2018)</v>
      </c>
      <c r="B3" s="186"/>
      <c r="C3" s="186"/>
      <c r="D3" s="186"/>
      <c r="E3" s="186"/>
      <c r="F3" s="186"/>
      <c r="G3" s="58"/>
      <c r="U3" s="57"/>
      <c r="X3" s="3"/>
      <c r="Y3" s="3"/>
      <c r="Z3" s="3"/>
      <c r="AA3" s="3"/>
      <c r="AC3" s="57"/>
    </row>
    <row r="4" spans="1:30" ht="16.5" customHeight="1" x14ac:dyDescent="0.25">
      <c r="A4" s="68"/>
      <c r="B4" s="68"/>
      <c r="C4" s="68"/>
      <c r="D4" s="68"/>
      <c r="E4" s="184"/>
      <c r="F4" s="184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4"/>
      <c r="D5" s="184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3"/>
      <c r="F7" s="183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528715.91200000001</v>
      </c>
      <c r="D12" s="74">
        <f>L12</f>
        <v>779261.93700000003</v>
      </c>
      <c r="E12" s="74">
        <f>M12</f>
        <v>1307977.8489999999</v>
      </c>
      <c r="F12" s="74"/>
      <c r="G12" s="64"/>
      <c r="H12" s="56"/>
      <c r="I12" s="56"/>
      <c r="J12" s="56"/>
      <c r="K12" s="61">
        <v>528715.91200000001</v>
      </c>
      <c r="L12" s="61">
        <v>779261.93700000003</v>
      </c>
      <c r="M12" s="61">
        <v>1307977.8489999999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450092.60800000001</v>
      </c>
      <c r="D14" s="74">
        <f t="shared" si="0"/>
        <v>4061358.2009999999</v>
      </c>
      <c r="E14" s="74">
        <f t="shared" si="0"/>
        <v>4511450.8090000004</v>
      </c>
      <c r="F14" s="74"/>
      <c r="G14" s="64"/>
      <c r="H14" s="56"/>
      <c r="I14" s="56"/>
      <c r="J14" s="56"/>
      <c r="K14" s="61">
        <v>450092.60800000001</v>
      </c>
      <c r="L14" s="61">
        <v>4061358.2009999999</v>
      </c>
      <c r="M14" s="61">
        <v>4511450.8090000004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6726894.5369999995</v>
      </c>
      <c r="D15" s="74">
        <f>L15</f>
        <v>6260469.3890000004</v>
      </c>
      <c r="E15" s="74">
        <f>M15</f>
        <v>12987363.926000001</v>
      </c>
      <c r="F15" s="74"/>
      <c r="G15" s="64"/>
      <c r="H15" s="56"/>
      <c r="I15" s="56"/>
      <c r="J15" s="56"/>
      <c r="K15" s="61">
        <v>6726894.5369999995</v>
      </c>
      <c r="L15" s="61">
        <v>6260469.3890000004</v>
      </c>
      <c r="M15" s="61">
        <v>12987363.926000001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213245.60699999999</v>
      </c>
      <c r="D16" s="74">
        <f t="shared" si="0"/>
        <v>673642.20200000005</v>
      </c>
      <c r="E16" s="74">
        <f t="shared" si="0"/>
        <v>886887.80900000001</v>
      </c>
      <c r="F16" s="74"/>
      <c r="G16" s="64"/>
      <c r="H16" s="56"/>
      <c r="I16" s="56"/>
      <c r="J16" s="56"/>
      <c r="K16" s="61">
        <v>213245.60699999999</v>
      </c>
      <c r="L16" s="61">
        <v>673642.20200000005</v>
      </c>
      <c r="M16" s="61">
        <v>886887.80900000001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26191.260999999999</v>
      </c>
      <c r="D17" s="74">
        <f t="shared" si="0"/>
        <v>507890.31400000001</v>
      </c>
      <c r="E17" s="74">
        <f t="shared" si="0"/>
        <v>534081.57499999995</v>
      </c>
      <c r="F17" s="74"/>
      <c r="G17" s="64"/>
      <c r="H17" s="56"/>
      <c r="I17" s="56"/>
      <c r="J17" s="56"/>
      <c r="K17" s="61">
        <v>26191.260999999999</v>
      </c>
      <c r="L17" s="61">
        <v>507890.31400000001</v>
      </c>
      <c r="M17" s="61">
        <v>534081.57499999995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1653221.3019999999</v>
      </c>
      <c r="D18" s="74">
        <f>L18</f>
        <v>1742993.82</v>
      </c>
      <c r="E18" s="74">
        <f>M18</f>
        <v>3396215.122</v>
      </c>
      <c r="F18" s="74"/>
      <c r="G18" s="64"/>
      <c r="H18" s="56"/>
      <c r="I18" s="56"/>
      <c r="J18" s="56"/>
      <c r="K18" s="61">
        <v>1653221.3019999999</v>
      </c>
      <c r="L18" s="61">
        <v>1742993.82</v>
      </c>
      <c r="M18" s="61">
        <v>3396215.122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9598361.227</v>
      </c>
      <c r="D20" s="74">
        <f>L20</f>
        <v>14025615.863</v>
      </c>
      <c r="E20" s="74">
        <f>M20</f>
        <v>23623977.09</v>
      </c>
      <c r="F20" s="74"/>
      <c r="G20" s="64"/>
      <c r="H20" s="56"/>
      <c r="I20" s="56"/>
      <c r="J20" s="56"/>
      <c r="K20" s="61">
        <v>9598361.227</v>
      </c>
      <c r="L20" s="61">
        <v>14025615.863</v>
      </c>
      <c r="M20" s="61">
        <v>23623977.09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21850.342000000001</v>
      </c>
      <c r="D25" s="74">
        <f t="shared" si="1"/>
        <v>11709.949000000001</v>
      </c>
      <c r="E25" s="74">
        <f t="shared" si="1"/>
        <v>33560.290999999997</v>
      </c>
      <c r="F25" s="74"/>
      <c r="G25" s="64"/>
      <c r="H25" s="56"/>
      <c r="I25" s="56"/>
      <c r="J25" s="56"/>
      <c r="K25" s="61">
        <v>21850.342000000001</v>
      </c>
      <c r="L25" s="61">
        <v>11709.949000000001</v>
      </c>
      <c r="M25" s="61">
        <v>33560.290999999997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386480.43900000001</v>
      </c>
      <c r="D26" s="74">
        <f t="shared" si="1"/>
        <v>745635.57900000003</v>
      </c>
      <c r="E26" s="74">
        <f t="shared" si="1"/>
        <v>1132116.0179999999</v>
      </c>
      <c r="F26" s="74"/>
      <c r="G26" s="64"/>
      <c r="H26" s="56"/>
      <c r="I26" s="56"/>
      <c r="J26" s="56"/>
      <c r="K26" s="61">
        <v>386480.43900000001</v>
      </c>
      <c r="L26" s="61">
        <v>745635.57900000003</v>
      </c>
      <c r="M26" s="61">
        <v>1132116.0179999999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375832.72899999999</v>
      </c>
      <c r="D28" s="74">
        <f t="shared" ref="D28:D35" si="3">L28</f>
        <v>4685938.0379999997</v>
      </c>
      <c r="E28" s="74">
        <f t="shared" ref="E28:E35" si="4">M28</f>
        <v>5061770.767</v>
      </c>
      <c r="F28" s="74"/>
      <c r="G28" s="64"/>
      <c r="H28" s="56"/>
      <c r="I28" s="56"/>
      <c r="J28" s="56"/>
      <c r="K28" s="61">
        <v>375832.72899999999</v>
      </c>
      <c r="L28" s="61">
        <v>4685938.0379999997</v>
      </c>
      <c r="M28" s="61">
        <v>5061770.767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5643705.9610000001</v>
      </c>
      <c r="D29" s="74">
        <f t="shared" si="3"/>
        <v>4079032.3360000001</v>
      </c>
      <c r="E29" s="74">
        <f t="shared" si="4"/>
        <v>9722738.2970000003</v>
      </c>
      <c r="F29" s="74"/>
      <c r="G29" s="64"/>
      <c r="H29" s="56"/>
      <c r="I29" s="56"/>
      <c r="J29" s="56"/>
      <c r="K29" s="61">
        <v>5643705.9610000001</v>
      </c>
      <c r="L29" s="61">
        <v>4079032.3360000001</v>
      </c>
      <c r="M29" s="61">
        <v>9722738.2970000003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163173.837</v>
      </c>
      <c r="D30" s="74">
        <f t="shared" si="3"/>
        <v>356540.68099999998</v>
      </c>
      <c r="E30" s="74">
        <f t="shared" si="4"/>
        <v>519714.51799999998</v>
      </c>
      <c r="F30" s="74"/>
      <c r="G30" s="64"/>
      <c r="H30" s="56"/>
      <c r="I30" s="56"/>
      <c r="J30" s="56"/>
      <c r="K30" s="61">
        <v>163173.837</v>
      </c>
      <c r="L30" s="61">
        <v>356540.68099999998</v>
      </c>
      <c r="M30" s="61">
        <v>519714.51799999998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110639.06600000001</v>
      </c>
      <c r="D31" s="130">
        <f t="shared" si="3"/>
        <v>164634.51500000001</v>
      </c>
      <c r="E31" s="130">
        <f t="shared" si="4"/>
        <v>275273.58100000001</v>
      </c>
      <c r="F31" s="74"/>
      <c r="G31" s="64"/>
      <c r="H31" s="56"/>
      <c r="I31" s="56"/>
      <c r="J31" s="56"/>
      <c r="K31" s="61">
        <v>110639.06600000001</v>
      </c>
      <c r="L31" s="61">
        <v>164634.51500000001</v>
      </c>
      <c r="M31" s="61">
        <v>275273.58100000001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52534.771000000001</v>
      </c>
      <c r="D34" s="74">
        <f t="shared" si="3"/>
        <v>191906.166</v>
      </c>
      <c r="E34" s="74">
        <f t="shared" si="4"/>
        <v>244440.93700000001</v>
      </c>
      <c r="F34" s="74"/>
      <c r="G34" s="64"/>
      <c r="H34" s="56"/>
      <c r="I34" s="56"/>
      <c r="J34" s="56"/>
      <c r="K34" s="61">
        <v>52534.771000000001</v>
      </c>
      <c r="L34" s="61">
        <v>191906.166</v>
      </c>
      <c r="M34" s="61">
        <v>244440.93700000001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1309740.7830000001</v>
      </c>
      <c r="D35" s="74">
        <f t="shared" si="3"/>
        <v>3294912.5469999998</v>
      </c>
      <c r="E35" s="74">
        <f t="shared" si="4"/>
        <v>4604653.33</v>
      </c>
      <c r="F35" s="74"/>
      <c r="G35" s="64"/>
      <c r="H35" s="56"/>
      <c r="I35" s="56"/>
      <c r="J35" s="56"/>
      <c r="K35" s="61">
        <v>1309740.7830000001</v>
      </c>
      <c r="L35" s="61">
        <v>3294912.5469999998</v>
      </c>
      <c r="M35" s="61">
        <v>4604653.33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16418.288</v>
      </c>
      <c r="D37" s="74">
        <f t="shared" ref="D37:D43" si="6">L37</f>
        <v>434351.72399999999</v>
      </c>
      <c r="E37" s="74">
        <f t="shared" ref="E37:E43" si="7">M37</f>
        <v>450770.01199999999</v>
      </c>
      <c r="F37" s="74"/>
      <c r="G37" s="64"/>
      <c r="H37" s="56"/>
      <c r="I37" s="56"/>
      <c r="J37" s="56"/>
      <c r="K37" s="61">
        <v>16418.288</v>
      </c>
      <c r="L37" s="61">
        <v>434351.72399999999</v>
      </c>
      <c r="M37" s="61">
        <v>450770.01199999999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26815.597000000002</v>
      </c>
      <c r="D38" s="74">
        <f t="shared" si="6"/>
        <v>364393.10499999998</v>
      </c>
      <c r="E38" s="74">
        <f t="shared" si="7"/>
        <v>391208.70199999999</v>
      </c>
      <c r="F38" s="74"/>
      <c r="G38" s="64"/>
      <c r="H38" s="56"/>
      <c r="I38" s="56"/>
      <c r="J38" s="56"/>
      <c r="K38" s="61">
        <v>26815.597000000002</v>
      </c>
      <c r="L38" s="61">
        <v>364393.10499999998</v>
      </c>
      <c r="M38" s="61">
        <v>391208.70199999999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1201269.3570000001</v>
      </c>
      <c r="D39" s="74">
        <f t="shared" si="6"/>
        <v>1033219.135</v>
      </c>
      <c r="E39" s="74">
        <f t="shared" si="7"/>
        <v>2234488.4920000001</v>
      </c>
      <c r="F39" s="74"/>
      <c r="G39" s="64"/>
      <c r="H39" s="56"/>
      <c r="I39" s="56"/>
      <c r="J39" s="56"/>
      <c r="K39" s="61">
        <v>1201269.3570000001</v>
      </c>
      <c r="L39" s="61">
        <v>1033219.135</v>
      </c>
      <c r="M39" s="61">
        <v>2234488.4920000001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65237.540999999997</v>
      </c>
      <c r="D40" s="74">
        <f t="shared" si="6"/>
        <v>1462948.5830000001</v>
      </c>
      <c r="E40" s="74">
        <f t="shared" si="7"/>
        <v>1528186.1240000001</v>
      </c>
      <c r="F40" s="74"/>
      <c r="G40" s="64"/>
      <c r="H40" s="56"/>
      <c r="I40" s="56"/>
      <c r="J40" s="56"/>
      <c r="K40" s="61">
        <v>65237.540999999997</v>
      </c>
      <c r="L40" s="61">
        <v>1462948.5830000001</v>
      </c>
      <c r="M40" s="61">
        <v>1528186.1240000001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109008.579</v>
      </c>
      <c r="D41" s="74">
        <f t="shared" si="6"/>
        <v>120099.605</v>
      </c>
      <c r="E41" s="74">
        <f t="shared" si="7"/>
        <v>229108.18400000001</v>
      </c>
      <c r="F41" s="74"/>
      <c r="G41" s="64"/>
      <c r="H41" s="56"/>
      <c r="I41" s="56"/>
      <c r="J41" s="56"/>
      <c r="K41" s="61">
        <v>109008.579</v>
      </c>
      <c r="L41" s="61">
        <v>120099.605</v>
      </c>
      <c r="M41" s="61">
        <v>229108.18400000001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212442.49100000001</v>
      </c>
      <c r="D42" s="74">
        <f t="shared" si="6"/>
        <v>19.643000000000001</v>
      </c>
      <c r="E42" s="74">
        <f t="shared" si="7"/>
        <v>212462.13399999999</v>
      </c>
      <c r="F42" s="74"/>
      <c r="G42" s="64"/>
      <c r="H42" s="56"/>
      <c r="I42" s="56"/>
      <c r="J42" s="56"/>
      <c r="K42" s="61">
        <v>212442.49100000001</v>
      </c>
      <c r="L42" s="61">
        <v>19.643000000000001</v>
      </c>
      <c r="M42" s="61">
        <v>212462.13399999999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513742.016</v>
      </c>
      <c r="D43" s="74">
        <f t="shared" si="6"/>
        <v>1594111.5349999999</v>
      </c>
      <c r="E43" s="74">
        <f t="shared" si="7"/>
        <v>2107853.551</v>
      </c>
      <c r="F43" s="74"/>
      <c r="G43" s="64"/>
      <c r="H43" s="56"/>
      <c r="I43" s="56"/>
      <c r="J43" s="56"/>
      <c r="K43" s="61">
        <v>513742.016</v>
      </c>
      <c r="L43" s="61">
        <v>1594111.5349999999</v>
      </c>
      <c r="M43" s="61">
        <v>2107853.551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8735977.1769999992</v>
      </c>
      <c r="D45" s="74">
        <f>L45</f>
        <v>14887999.913000001</v>
      </c>
      <c r="E45" s="74">
        <f>M45</f>
        <v>23623977.09</v>
      </c>
      <c r="F45" s="74"/>
      <c r="G45" s="64"/>
      <c r="H45" s="56"/>
      <c r="I45" s="56"/>
      <c r="J45" s="56"/>
      <c r="K45" s="61">
        <v>8735977.1769999992</v>
      </c>
      <c r="L45" s="61">
        <v>14887999.913000001</v>
      </c>
      <c r="M45" s="61">
        <v>23623977.09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190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1304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100000000000001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2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100000000000001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100000000000001" customHeight="1" x14ac:dyDescent="0.25">
      <c r="G71" s="54"/>
    </row>
    <row r="72" spans="7:7" ht="20.100000000000001" customHeight="1" x14ac:dyDescent="0.25">
      <c r="G72" s="54"/>
    </row>
    <row r="73" spans="7:7" ht="20.100000000000001" customHeight="1" x14ac:dyDescent="0.25">
      <c r="G73" s="54"/>
    </row>
    <row r="74" spans="7:7" ht="20.100000000000001" customHeight="1" x14ac:dyDescent="0.25">
      <c r="G74" s="54"/>
    </row>
    <row r="75" spans="7:7" ht="20.100000000000001" customHeight="1" x14ac:dyDescent="0.25">
      <c r="G75" s="54"/>
    </row>
    <row r="76" spans="7:7" ht="20.100000000000001" customHeight="1" x14ac:dyDescent="0.25">
      <c r="G76" s="54"/>
    </row>
    <row r="77" spans="7:7" ht="20.100000000000001" customHeight="1" x14ac:dyDescent="0.25">
      <c r="G77" s="54"/>
    </row>
    <row r="78" spans="7:7" ht="20.100000000000001" customHeight="1" x14ac:dyDescent="0.25">
      <c r="G78" s="54"/>
    </row>
    <row r="79" spans="7:7" ht="20.100000000000001" customHeight="1" x14ac:dyDescent="0.25">
      <c r="G79" s="54"/>
    </row>
    <row r="80" spans="7:7" ht="20.100000000000001" customHeight="1" x14ac:dyDescent="0.25">
      <c r="G80" s="54"/>
    </row>
    <row r="81" spans="7:7" ht="20.100000000000001" customHeight="1" x14ac:dyDescent="0.25">
      <c r="G81" s="54"/>
    </row>
    <row r="82" spans="7:7" ht="20.100000000000001" customHeight="1" x14ac:dyDescent="0.25">
      <c r="G82" s="54"/>
    </row>
    <row r="83" spans="7:7" ht="20.100000000000001" customHeight="1" x14ac:dyDescent="0.25">
      <c r="G83" s="54"/>
    </row>
    <row r="84" spans="7:7" ht="20.100000000000001" customHeight="1" x14ac:dyDescent="0.25">
      <c r="G84" s="54"/>
    </row>
    <row r="85" spans="7:7" ht="20.100000000000001" customHeight="1" x14ac:dyDescent="0.25">
      <c r="G85" s="54"/>
    </row>
    <row r="86" spans="7:7" ht="20.100000000000001" customHeight="1" x14ac:dyDescent="0.25">
      <c r="G86" s="54"/>
    </row>
    <row r="87" spans="7:7" ht="20.100000000000001" customHeight="1" x14ac:dyDescent="0.25">
      <c r="G87" s="54"/>
    </row>
    <row r="88" spans="7:7" ht="20.100000000000001" customHeight="1" x14ac:dyDescent="0.25">
      <c r="G88" s="54"/>
    </row>
    <row r="89" spans="7:7" ht="20.100000000000001" customHeight="1" x14ac:dyDescent="0.25">
      <c r="G89" s="54"/>
    </row>
    <row r="90" spans="7:7" ht="20.100000000000001" customHeight="1" x14ac:dyDescent="0.25">
      <c r="G90" s="54"/>
    </row>
    <row r="91" spans="7:7" ht="20.100000000000001" customHeight="1" x14ac:dyDescent="0.25">
      <c r="G91" s="54"/>
    </row>
    <row r="92" spans="7:7" ht="20.100000000000001" customHeight="1" x14ac:dyDescent="0.25">
      <c r="G92" s="54"/>
    </row>
    <row r="93" spans="7:7" ht="20.100000000000001" customHeight="1" x14ac:dyDescent="0.25">
      <c r="G93" s="54"/>
    </row>
    <row r="94" spans="7:7" ht="20.100000000000001" customHeight="1" x14ac:dyDescent="0.25">
      <c r="G94" s="54"/>
    </row>
    <row r="95" spans="7:7" ht="20.100000000000001" customHeight="1" x14ac:dyDescent="0.25">
      <c r="G95" s="54"/>
    </row>
    <row r="96" spans="7:7" ht="20.100000000000001" customHeight="1" x14ac:dyDescent="0.25">
      <c r="G96" s="54"/>
    </row>
    <row r="97" spans="7:7" ht="20.100000000000001" customHeight="1" x14ac:dyDescent="0.25">
      <c r="G97" s="54"/>
    </row>
    <row r="98" spans="7:7" ht="20.100000000000001" customHeight="1" x14ac:dyDescent="0.25">
      <c r="G98" s="54"/>
    </row>
    <row r="99" spans="7:7" ht="20.100000000000001" customHeight="1" x14ac:dyDescent="0.25">
      <c r="G99" s="54"/>
    </row>
    <row r="100" spans="7:7" ht="20.100000000000001" customHeight="1" x14ac:dyDescent="0.25">
      <c r="G100" s="54"/>
    </row>
    <row r="101" spans="7:7" ht="20.100000000000001" customHeight="1" x14ac:dyDescent="0.25">
      <c r="G101" s="54"/>
    </row>
    <row r="102" spans="7:7" ht="20.100000000000001" customHeight="1" x14ac:dyDescent="0.25">
      <c r="G102" s="54"/>
    </row>
    <row r="103" spans="7:7" ht="20.100000000000001" customHeight="1" x14ac:dyDescent="0.25">
      <c r="G103" s="54"/>
    </row>
    <row r="104" spans="7:7" ht="20.100000000000001" customHeight="1" x14ac:dyDescent="0.25">
      <c r="G104" s="54"/>
    </row>
    <row r="105" spans="7:7" ht="20.100000000000001" customHeight="1" x14ac:dyDescent="0.25">
      <c r="G105" s="54"/>
    </row>
    <row r="106" spans="7:7" ht="20.100000000000001" customHeight="1" x14ac:dyDescent="0.25">
      <c r="G106" s="54"/>
    </row>
    <row r="107" spans="7:7" ht="20.100000000000001" customHeight="1" x14ac:dyDescent="0.25">
      <c r="G107" s="54"/>
    </row>
    <row r="108" spans="7:7" ht="20.100000000000001" customHeight="1" x14ac:dyDescent="0.25">
      <c r="G108" s="54"/>
    </row>
    <row r="109" spans="7:7" ht="20.100000000000001" customHeight="1" x14ac:dyDescent="0.25">
      <c r="G109" s="54"/>
    </row>
    <row r="110" spans="7:7" ht="20.100000000000001" customHeight="1" x14ac:dyDescent="0.25">
      <c r="G110" s="54"/>
    </row>
    <row r="111" spans="7:7" ht="20.100000000000001" customHeight="1" x14ac:dyDescent="0.25">
      <c r="G111" s="54"/>
    </row>
    <row r="112" spans="7:7" ht="20.100000000000001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25" customHeight="1" x14ac:dyDescent="0.25">
      <c r="G120" s="54"/>
    </row>
    <row r="121" spans="7:7" ht="6.95" customHeight="1" x14ac:dyDescent="0.25">
      <c r="G121" s="54"/>
    </row>
    <row r="122" spans="7:7" ht="16.5" customHeight="1" x14ac:dyDescent="0.25">
      <c r="G122" s="54"/>
    </row>
    <row r="123" spans="7:7" ht="16.5" customHeight="1" x14ac:dyDescent="0.25">
      <c r="G123" s="54"/>
    </row>
    <row r="124" spans="7:7" ht="15" customHeight="1" x14ac:dyDescent="0.25">
      <c r="G124" s="54"/>
    </row>
    <row r="125" spans="7:7" x14ac:dyDescent="0.25">
      <c r="G125" s="54"/>
    </row>
    <row r="126" spans="7:7" ht="15.75" customHeight="1" x14ac:dyDescent="0.25">
      <c r="G126" s="54"/>
    </row>
    <row r="127" spans="7:7" ht="15.75" customHeight="1" x14ac:dyDescent="0.25">
      <c r="G127" s="54"/>
    </row>
    <row r="128" spans="7:7" ht="15.75" customHeight="1" x14ac:dyDescent="0.25">
      <c r="G128" s="54"/>
    </row>
    <row r="129" spans="7:7" ht="15.75" customHeight="1" x14ac:dyDescent="0.25">
      <c r="G129" s="54"/>
    </row>
    <row r="130" spans="7:7" ht="6.95" customHeight="1" x14ac:dyDescent="0.25">
      <c r="G130" s="54"/>
    </row>
    <row r="131" spans="7:7" ht="20.100000000000001" customHeight="1" x14ac:dyDescent="0.25">
      <c r="G131" s="54"/>
    </row>
    <row r="132" spans="7:7" ht="20.100000000000001" customHeight="1" x14ac:dyDescent="0.25">
      <c r="G132" s="54"/>
    </row>
    <row r="133" spans="7:7" ht="20.100000000000001" customHeight="1" x14ac:dyDescent="0.25">
      <c r="G133" s="54"/>
    </row>
    <row r="134" spans="7:7" ht="20.100000000000001" customHeight="1" x14ac:dyDescent="0.25">
      <c r="G134" s="54"/>
    </row>
    <row r="135" spans="7:7" ht="20.100000000000001" customHeight="1" x14ac:dyDescent="0.25">
      <c r="G135" s="54"/>
    </row>
    <row r="136" spans="7:7" ht="20.100000000000001" customHeight="1" x14ac:dyDescent="0.25">
      <c r="G136" s="54"/>
    </row>
    <row r="137" spans="7:7" ht="20.100000000000001" customHeight="1" x14ac:dyDescent="0.25">
      <c r="G137" s="54"/>
    </row>
    <row r="138" spans="7:7" ht="20.100000000000001" customHeight="1" x14ac:dyDescent="0.25">
      <c r="G138" s="54"/>
    </row>
    <row r="139" spans="7:7" ht="20.100000000000001" customHeight="1" x14ac:dyDescent="0.25">
      <c r="G139" s="54"/>
    </row>
    <row r="140" spans="7:7" ht="20.100000000000001" customHeight="1" x14ac:dyDescent="0.25">
      <c r="G140" s="54"/>
    </row>
    <row r="141" spans="7:7" ht="20.100000000000001" customHeight="1" x14ac:dyDescent="0.25">
      <c r="G141" s="54"/>
    </row>
    <row r="142" spans="7:7" ht="20.100000000000001" customHeight="1" x14ac:dyDescent="0.25">
      <c r="G142" s="54"/>
    </row>
    <row r="143" spans="7:7" ht="20.100000000000001" customHeight="1" x14ac:dyDescent="0.25">
      <c r="G143" s="54"/>
    </row>
    <row r="144" spans="7:7" ht="20.100000000000001" customHeight="1" x14ac:dyDescent="0.25">
      <c r="G144" s="54"/>
    </row>
    <row r="145" spans="7:7" ht="20.100000000000001" customHeight="1" x14ac:dyDescent="0.25">
      <c r="G145" s="54"/>
    </row>
    <row r="146" spans="7:7" ht="20.100000000000001" customHeight="1" x14ac:dyDescent="0.25">
      <c r="G146" s="54"/>
    </row>
    <row r="147" spans="7:7" ht="20.100000000000001" customHeight="1" x14ac:dyDescent="0.25">
      <c r="G147" s="54"/>
    </row>
    <row r="148" spans="7:7" ht="20.100000000000001" customHeight="1" x14ac:dyDescent="0.25">
      <c r="G148" s="54"/>
    </row>
    <row r="149" spans="7:7" ht="20.100000000000001" customHeight="1" x14ac:dyDescent="0.25">
      <c r="G149" s="54"/>
    </row>
    <row r="150" spans="7:7" ht="20.100000000000001" customHeight="1" x14ac:dyDescent="0.25">
      <c r="G150" s="54"/>
    </row>
    <row r="151" spans="7:7" ht="20.100000000000001" customHeight="1" x14ac:dyDescent="0.25">
      <c r="G151" s="54"/>
    </row>
    <row r="152" spans="7:7" ht="20.100000000000001" customHeight="1" x14ac:dyDescent="0.25">
      <c r="G152" s="54"/>
    </row>
    <row r="153" spans="7:7" ht="20.100000000000001" customHeight="1" x14ac:dyDescent="0.25">
      <c r="G153" s="54"/>
    </row>
    <row r="154" spans="7:7" ht="20.100000000000001" customHeight="1" x14ac:dyDescent="0.25">
      <c r="G154" s="54"/>
    </row>
    <row r="155" spans="7:7" ht="20.100000000000001" customHeight="1" x14ac:dyDescent="0.25">
      <c r="G155" s="54"/>
    </row>
    <row r="156" spans="7:7" ht="20.100000000000001" customHeight="1" x14ac:dyDescent="0.25">
      <c r="G156" s="54"/>
    </row>
    <row r="157" spans="7:7" ht="20.100000000000001" customHeight="1" x14ac:dyDescent="0.25">
      <c r="G157" s="54"/>
    </row>
    <row r="158" spans="7:7" ht="20.100000000000001" customHeight="1" x14ac:dyDescent="0.25">
      <c r="G158" s="54"/>
    </row>
    <row r="159" spans="7:7" ht="20.100000000000001" customHeight="1" x14ac:dyDescent="0.25">
      <c r="G159" s="54"/>
    </row>
    <row r="160" spans="7:7" ht="20.100000000000001" customHeight="1" x14ac:dyDescent="0.25">
      <c r="G160" s="54"/>
    </row>
    <row r="161" spans="7:7" ht="20.100000000000001" customHeight="1" x14ac:dyDescent="0.25">
      <c r="G161" s="54"/>
    </row>
    <row r="162" spans="7:7" ht="20.100000000000001" customHeight="1" x14ac:dyDescent="0.25">
      <c r="G162" s="54"/>
    </row>
    <row r="163" spans="7:7" ht="20.100000000000001" customHeight="1" x14ac:dyDescent="0.25">
      <c r="G163" s="54"/>
    </row>
    <row r="164" spans="7:7" ht="20.100000000000001" customHeight="1" x14ac:dyDescent="0.25">
      <c r="G164" s="54"/>
    </row>
    <row r="165" spans="7:7" ht="20.100000000000001" customHeight="1" x14ac:dyDescent="0.25">
      <c r="G165" s="54"/>
    </row>
    <row r="166" spans="7:7" ht="20.100000000000001" customHeight="1" x14ac:dyDescent="0.25">
      <c r="G166" s="54"/>
    </row>
    <row r="167" spans="7:7" ht="20.100000000000001" customHeight="1" x14ac:dyDescent="0.25">
      <c r="G167" s="54"/>
    </row>
    <row r="168" spans="7:7" ht="20.100000000000001" customHeight="1" x14ac:dyDescent="0.25">
      <c r="G168" s="54"/>
    </row>
    <row r="169" spans="7:7" ht="20.100000000000001" customHeight="1" x14ac:dyDescent="0.25">
      <c r="G169" s="54"/>
    </row>
    <row r="170" spans="7:7" ht="20.100000000000001" customHeight="1" x14ac:dyDescent="0.25">
      <c r="G170" s="54"/>
    </row>
    <row r="171" spans="7:7" ht="20.100000000000001" customHeight="1" x14ac:dyDescent="0.25">
      <c r="G171" s="54"/>
    </row>
    <row r="172" spans="7:7" ht="20.100000000000001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25" customHeight="1" x14ac:dyDescent="0.25">
      <c r="G180" s="54"/>
    </row>
    <row r="181" spans="7:7" ht="6.95" customHeight="1" x14ac:dyDescent="0.25">
      <c r="G181" s="54"/>
    </row>
    <row r="182" spans="7:7" ht="16.5" customHeight="1" x14ac:dyDescent="0.25">
      <c r="G182" s="54"/>
    </row>
    <row r="183" spans="7:7" ht="16.5" customHeight="1" x14ac:dyDescent="0.25">
      <c r="G183" s="54"/>
    </row>
    <row r="184" spans="7:7" ht="16.5" customHeight="1" x14ac:dyDescent="0.25">
      <c r="G184" s="54"/>
    </row>
    <row r="185" spans="7:7" x14ac:dyDescent="0.25">
      <c r="G185" s="54"/>
    </row>
    <row r="186" spans="7:7" ht="15.75" customHeight="1" x14ac:dyDescent="0.25">
      <c r="G186" s="54"/>
    </row>
    <row r="187" spans="7:7" ht="15.75" customHeight="1" x14ac:dyDescent="0.25">
      <c r="G187" s="54"/>
    </row>
    <row r="188" spans="7:7" ht="15.75" customHeight="1" x14ac:dyDescent="0.25">
      <c r="G188" s="54"/>
    </row>
    <row r="189" spans="7:7" ht="15.75" customHeight="1" x14ac:dyDescent="0.25">
      <c r="G189" s="54"/>
    </row>
    <row r="190" spans="7:7" ht="8.25" customHeight="1" x14ac:dyDescent="0.25">
      <c r="G190" s="54"/>
    </row>
    <row r="191" spans="7:7" ht="20.100000000000001" customHeight="1" x14ac:dyDescent="0.25">
      <c r="G191" s="54"/>
    </row>
    <row r="192" spans="7:7" ht="20.100000000000001" customHeight="1" x14ac:dyDescent="0.25">
      <c r="G192" s="54"/>
    </row>
    <row r="193" spans="7:7" ht="20.100000000000001" customHeight="1" x14ac:dyDescent="0.25">
      <c r="G193" s="54"/>
    </row>
    <row r="194" spans="7:7" ht="20.100000000000001" customHeight="1" x14ac:dyDescent="0.25">
      <c r="G194" s="54"/>
    </row>
    <row r="195" spans="7:7" ht="20.100000000000001" customHeight="1" x14ac:dyDescent="0.25">
      <c r="G195" s="54"/>
    </row>
    <row r="196" spans="7:7" ht="20.100000000000001" customHeight="1" x14ac:dyDescent="0.25">
      <c r="G196" s="54"/>
    </row>
    <row r="197" spans="7:7" ht="20.100000000000001" customHeight="1" x14ac:dyDescent="0.25">
      <c r="G197" s="54"/>
    </row>
    <row r="198" spans="7:7" ht="20.100000000000001" customHeight="1" x14ac:dyDescent="0.25">
      <c r="G198" s="54"/>
    </row>
    <row r="199" spans="7:7" ht="20.100000000000001" customHeight="1" x14ac:dyDescent="0.25">
      <c r="G199" s="54"/>
    </row>
    <row r="200" spans="7:7" ht="20.100000000000001" customHeight="1" x14ac:dyDescent="0.25">
      <c r="G200" s="54"/>
    </row>
    <row r="201" spans="7:7" ht="20.100000000000001" customHeight="1" x14ac:dyDescent="0.25">
      <c r="G201" s="54"/>
    </row>
    <row r="202" spans="7:7" ht="20.100000000000001" customHeight="1" x14ac:dyDescent="0.25">
      <c r="G202" s="54"/>
    </row>
    <row r="203" spans="7:7" ht="20.100000000000001" customHeight="1" x14ac:dyDescent="0.25">
      <c r="G203" s="54"/>
    </row>
    <row r="204" spans="7:7" ht="20.100000000000001" customHeight="1" x14ac:dyDescent="0.25">
      <c r="G204" s="54"/>
    </row>
    <row r="205" spans="7:7" ht="20.100000000000001" customHeight="1" x14ac:dyDescent="0.25">
      <c r="G205" s="54"/>
    </row>
    <row r="206" spans="7:7" ht="20.100000000000001" customHeight="1" x14ac:dyDescent="0.25">
      <c r="G206" s="54"/>
    </row>
    <row r="207" spans="7:7" ht="20.100000000000001" customHeight="1" x14ac:dyDescent="0.25">
      <c r="G207" s="54"/>
    </row>
    <row r="208" spans="7:7" ht="20.100000000000001" customHeight="1" x14ac:dyDescent="0.25">
      <c r="G208" s="54"/>
    </row>
    <row r="209" spans="7:7" ht="20.100000000000001" customHeight="1" x14ac:dyDescent="0.25">
      <c r="G209" s="54"/>
    </row>
    <row r="210" spans="7:7" ht="20.100000000000001" customHeight="1" x14ac:dyDescent="0.25">
      <c r="G210" s="54"/>
    </row>
    <row r="211" spans="7:7" ht="20.100000000000001" customHeight="1" x14ac:dyDescent="0.25">
      <c r="G211" s="54"/>
    </row>
    <row r="212" spans="7:7" ht="20.100000000000001" customHeight="1" x14ac:dyDescent="0.25">
      <c r="G212" s="54"/>
    </row>
    <row r="213" spans="7:7" ht="20.100000000000001" customHeight="1" x14ac:dyDescent="0.25">
      <c r="G213" s="54"/>
    </row>
    <row r="214" spans="7:7" ht="20.100000000000001" customHeight="1" x14ac:dyDescent="0.25">
      <c r="G214" s="54"/>
    </row>
    <row r="215" spans="7:7" ht="20.100000000000001" customHeight="1" x14ac:dyDescent="0.25">
      <c r="G215" s="54"/>
    </row>
    <row r="216" spans="7:7" ht="20.100000000000001" customHeight="1" x14ac:dyDescent="0.25">
      <c r="G216" s="54"/>
    </row>
    <row r="217" spans="7:7" ht="20.100000000000001" customHeight="1" x14ac:dyDescent="0.25">
      <c r="G217" s="54"/>
    </row>
    <row r="218" spans="7:7" ht="20.100000000000001" customHeight="1" x14ac:dyDescent="0.25">
      <c r="G218" s="54"/>
    </row>
    <row r="219" spans="7:7" ht="20.100000000000001" customHeight="1" x14ac:dyDescent="0.25">
      <c r="G219" s="54"/>
    </row>
    <row r="220" spans="7:7" ht="20.100000000000001" customHeight="1" x14ac:dyDescent="0.25">
      <c r="G220" s="54"/>
    </row>
    <row r="221" spans="7:7" ht="20.100000000000001" customHeight="1" x14ac:dyDescent="0.25">
      <c r="G221" s="54"/>
    </row>
    <row r="222" spans="7:7" ht="20.100000000000001" customHeight="1" x14ac:dyDescent="0.25">
      <c r="G222" s="54"/>
    </row>
    <row r="223" spans="7:7" ht="20.100000000000001" customHeight="1" x14ac:dyDescent="0.25">
      <c r="G223" s="54"/>
    </row>
    <row r="224" spans="7:7" ht="20.100000000000001" customHeight="1" x14ac:dyDescent="0.25">
      <c r="G224" s="54"/>
    </row>
    <row r="225" spans="7:7" ht="20.100000000000001" customHeight="1" x14ac:dyDescent="0.25">
      <c r="G225" s="54"/>
    </row>
    <row r="226" spans="7:7" ht="20.100000000000001" customHeight="1" x14ac:dyDescent="0.25">
      <c r="G226" s="54"/>
    </row>
    <row r="227" spans="7:7" ht="20.100000000000001" customHeight="1" x14ac:dyDescent="0.25">
      <c r="G227" s="54"/>
    </row>
    <row r="228" spans="7:7" ht="20.100000000000001" customHeight="1" x14ac:dyDescent="0.25">
      <c r="G228" s="54"/>
    </row>
    <row r="229" spans="7:7" ht="20.100000000000001" customHeight="1" x14ac:dyDescent="0.25">
      <c r="G229" s="54"/>
    </row>
    <row r="230" spans="7:7" ht="20.100000000000001" customHeight="1" x14ac:dyDescent="0.25">
      <c r="G230" s="54"/>
    </row>
    <row r="231" spans="7:7" ht="20.100000000000001" customHeight="1" x14ac:dyDescent="0.25">
      <c r="G231" s="54"/>
    </row>
    <row r="232" spans="7:7" ht="20.100000000000001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FU Tsip-kong, Aleox</cp:lastModifiedBy>
  <cp:lastPrinted>2018-01-18T06:20:11Z</cp:lastPrinted>
  <dcterms:created xsi:type="dcterms:W3CDTF">1999-05-11T09:23:49Z</dcterms:created>
  <dcterms:modified xsi:type="dcterms:W3CDTF">2018-06-28T06:56:54Z</dcterms:modified>
</cp:coreProperties>
</file>