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55" windowWidth="19230" windowHeight="1086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A3" i="3"/>
  <c r="A3" i="5"/>
  <c r="J56" i="1" l="1"/>
  <c r="N34" i="1"/>
  <c r="J60" i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<sst xmlns="http://schemas.openxmlformats.org/spreadsheetml/2006/main" count="479" uniqueCount="157">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</sst>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7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8" fillId="0" borderId="0" xfId="0" applyNumberFormat="1" applyFont="1" applyProtection="1"/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/>
  </sheetViews>
  <sheetFormatPr defaultColWidth="7.85546875" defaultRowHeight="12.75" x14ac:dyDescent="0.2"/>
  <cols>
    <col min="1" max="1" width="3.7109375" style="99" customWidth="1"/>
    <col min="2" max="2" width="45.7109375" style="99" customWidth="1"/>
    <col min="3" max="4" width="12.7109375" style="99" customWidth="1"/>
    <col min="5" max="5" width="1.7109375" style="107" customWidth="1"/>
    <col min="6" max="6" width="7" style="99" customWidth="1"/>
    <col min="7" max="7" width="1.7109375" style="108" customWidth="1"/>
    <col min="8" max="8" width="12.7109375" style="99" customWidth="1"/>
    <col min="9" max="9" width="1.7109375" style="107" customWidth="1"/>
    <col min="10" max="10" width="8.7109375" style="99" customWidth="1"/>
    <col min="11" max="11" width="1.7109375" style="108" customWidth="1"/>
    <col min="12" max="12" width="12.7109375" style="99" customWidth="1"/>
    <col min="13" max="13" width="1.7109375" style="107" customWidth="1"/>
    <col min="14" max="14" width="6.42578125" style="99" customWidth="1"/>
    <col min="15" max="15" width="1.7109375" style="109" customWidth="1"/>
    <col min="16" max="16" width="1.7109375" style="99" customWidth="1"/>
    <col min="17" max="17" width="7.85546875" style="99"/>
    <col min="18" max="19" width="9.42578125" style="99" bestFit="1" customWidth="1"/>
    <col min="20" max="16384" width="7.85546875" style="99"/>
  </cols>
  <sheetData>
    <row r="1" spans="1:25" ht="15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0"/>
      <c r="M1" s="180"/>
      <c r="N1" s="180"/>
      <c r="O1" s="97"/>
      <c r="P1" s="98"/>
      <c r="Q1" s="176"/>
    </row>
    <row r="2" spans="1:25" ht="20.25" x14ac:dyDescent="0.3">
      <c r="A2" s="6" t="str">
        <f>"TABLE 1A  :  HONG KONG MONETARY  STATISTICS  -  "&amp;TEXT(C7,"mmmm yyyy")</f>
        <v>TABLE 1A  :  HONG KONG MONETARY  STATISTICS  -  February 2018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5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5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5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5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5" x14ac:dyDescent="0.25">
      <c r="A7" s="96"/>
      <c r="B7" s="96"/>
      <c r="C7" s="117">
        <v>43132</v>
      </c>
      <c r="D7" s="47" t="str">
        <f>"Earlier months (% change to "&amp;TEXT(C7,"mmm yyyy")&amp;")"</f>
        <v>Earlier months (% change to Feb 2018)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5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5" x14ac:dyDescent="0.25">
      <c r="A9" s="96"/>
      <c r="B9" s="96"/>
      <c r="C9" s="101"/>
      <c r="D9" s="52">
        <f>C7-25</f>
        <v>43107</v>
      </c>
      <c r="E9" s="102"/>
      <c r="F9" s="103"/>
      <c r="G9" s="21"/>
      <c r="H9" s="52">
        <f>C7-89</f>
        <v>43043</v>
      </c>
      <c r="I9" s="102"/>
      <c r="J9" s="103"/>
      <c r="K9" s="21"/>
      <c r="L9" s="52">
        <f>C7-365</f>
        <v>42767</v>
      </c>
      <c r="M9" s="20"/>
      <c r="N9" s="96"/>
      <c r="O9" s="97"/>
      <c r="P9" s="104"/>
    </row>
    <row r="10" spans="1:25" ht="15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5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5" x14ac:dyDescent="0.25">
      <c r="A12" s="30" t="s">
        <v>1</v>
      </c>
      <c r="B12" s="30"/>
      <c r="C12" s="88">
        <v>1652521.2050000001</v>
      </c>
      <c r="D12" s="88">
        <v>1677111.5830000001</v>
      </c>
      <c r="E12" s="42" t="s">
        <v>2</v>
      </c>
      <c r="F12" s="43">
        <f>C12/D12*100-100</f>
        <v>-1.4662338659669274</v>
      </c>
      <c r="G12" s="44" t="s">
        <v>3</v>
      </c>
      <c r="H12" s="88">
        <v>1616878.3030000001</v>
      </c>
      <c r="I12" s="42" t="s">
        <v>2</v>
      </c>
      <c r="J12" s="43">
        <f>C12/H12*100-100</f>
        <v>2.2044270081345729</v>
      </c>
      <c r="K12" s="44" t="s">
        <v>3</v>
      </c>
      <c r="L12" s="88">
        <v>1434580.719</v>
      </c>
      <c r="M12" s="42" t="s">
        <v>2</v>
      </c>
      <c r="N12" s="43">
        <f>C12/L12*100-100</f>
        <v>15.191929120023246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5" x14ac:dyDescent="0.25">
      <c r="A13" s="30" t="s">
        <v>4</v>
      </c>
      <c r="B13" s="30"/>
      <c r="C13" s="88">
        <v>842338.99199999997</v>
      </c>
      <c r="D13" s="88">
        <v>881703.14599999995</v>
      </c>
      <c r="E13" s="42" t="s">
        <v>2</v>
      </c>
      <c r="F13" s="43">
        <f>C13/D13*100-100</f>
        <v>-4.4645586418265992</v>
      </c>
      <c r="G13" s="44" t="s">
        <v>3</v>
      </c>
      <c r="H13" s="88">
        <v>841597.70900000003</v>
      </c>
      <c r="I13" s="42" t="s">
        <v>2</v>
      </c>
      <c r="J13" s="43">
        <f>C13/H13*100-100</f>
        <v>8.8080444144836179E-2</v>
      </c>
      <c r="K13" s="44" t="s">
        <v>3</v>
      </c>
      <c r="L13" s="88">
        <v>788647.37100000004</v>
      </c>
      <c r="M13" s="42" t="s">
        <v>2</v>
      </c>
      <c r="N13" s="43">
        <f>C13/L13*100-100</f>
        <v>6.8080644118447111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5" x14ac:dyDescent="0.25">
      <c r="A14" s="30" t="s">
        <v>5</v>
      </c>
      <c r="B14" s="30"/>
      <c r="C14" s="88">
        <v>2494860.1970000002</v>
      </c>
      <c r="D14" s="88">
        <v>2558814.7289999998</v>
      </c>
      <c r="E14" s="42" t="s">
        <v>2</v>
      </c>
      <c r="F14" s="43">
        <f>C14/D14*100-100</f>
        <v>-2.4993811109174544</v>
      </c>
      <c r="G14" s="44" t="s">
        <v>3</v>
      </c>
      <c r="H14" s="88">
        <v>2458476.0120000001</v>
      </c>
      <c r="I14" s="42" t="s">
        <v>2</v>
      </c>
      <c r="J14" s="43">
        <f>C14/H14*100-100</f>
        <v>1.4799487496484005</v>
      </c>
      <c r="K14" s="44" t="s">
        <v>3</v>
      </c>
      <c r="L14" s="88">
        <v>2223228.09</v>
      </c>
      <c r="M14" s="42" t="s">
        <v>2</v>
      </c>
      <c r="N14" s="43">
        <f>C14/L14*100-100</f>
        <v>12.217914492075366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5" x14ac:dyDescent="0.25">
      <c r="A15" s="30" t="s">
        <v>6</v>
      </c>
      <c r="B15" s="96"/>
      <c r="C15" s="121">
        <v>7266463.159</v>
      </c>
      <c r="D15" s="88">
        <v>7251294.7450000001</v>
      </c>
      <c r="E15" s="42" t="s">
        <v>2</v>
      </c>
      <c r="F15" s="43">
        <f t="shared" ref="F15:F20" si="0">C15/D15*100-100</f>
        <v>0.20918214654643918</v>
      </c>
      <c r="G15" s="44" t="s">
        <v>3</v>
      </c>
      <c r="H15" s="88">
        <v>6996013.3470000001</v>
      </c>
      <c r="I15" s="42" t="s">
        <v>2</v>
      </c>
      <c r="J15" s="43">
        <f t="shared" ref="J15:J20" si="1">C15/H15*100-100</f>
        <v>3.8657703835852857</v>
      </c>
      <c r="K15" s="44" t="s">
        <v>3</v>
      </c>
      <c r="L15" s="88">
        <v>6475586.1940000001</v>
      </c>
      <c r="M15" s="42" t="s">
        <v>2</v>
      </c>
      <c r="N15" s="43">
        <f t="shared" ref="N15:N20" si="2">C15/L15*100-100</f>
        <v>12.21321037673458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5" x14ac:dyDescent="0.25">
      <c r="A16" s="30" t="s">
        <v>7</v>
      </c>
      <c r="B16" s="96"/>
      <c r="C16" s="121">
        <v>6733711.375</v>
      </c>
      <c r="D16" s="88">
        <v>6849889.3380000005</v>
      </c>
      <c r="E16" s="42" t="s">
        <v>2</v>
      </c>
      <c r="F16" s="43">
        <f t="shared" si="0"/>
        <v>-1.6960560567818135</v>
      </c>
      <c r="G16" s="44" t="s">
        <v>3</v>
      </c>
      <c r="H16" s="88">
        <v>6671130.6710000001</v>
      </c>
      <c r="I16" s="42" t="s">
        <v>2</v>
      </c>
      <c r="J16" s="43">
        <f t="shared" si="1"/>
        <v>0.93808241940220682</v>
      </c>
      <c r="K16" s="44" t="s">
        <v>3</v>
      </c>
      <c r="L16" s="88">
        <v>6325342.9610000001</v>
      </c>
      <c r="M16" s="42" t="s">
        <v>2</v>
      </c>
      <c r="N16" s="43">
        <f t="shared" si="2"/>
        <v>6.456067544761865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5" x14ac:dyDescent="0.25">
      <c r="A17" s="30" t="s">
        <v>5</v>
      </c>
      <c r="B17" s="96"/>
      <c r="C17" s="121">
        <v>14000174.534</v>
      </c>
      <c r="D17" s="88">
        <v>14101184.083000001</v>
      </c>
      <c r="E17" s="42" t="s">
        <v>2</v>
      </c>
      <c r="F17" s="43">
        <f t="shared" si="0"/>
        <v>-0.71631962539781568</v>
      </c>
      <c r="G17" s="44" t="s">
        <v>3</v>
      </c>
      <c r="H17" s="88">
        <v>13667144.017999999</v>
      </c>
      <c r="I17" s="42" t="s">
        <v>2</v>
      </c>
      <c r="J17" s="43">
        <f t="shared" si="1"/>
        <v>2.4367235434220191</v>
      </c>
      <c r="K17" s="44" t="s">
        <v>3</v>
      </c>
      <c r="L17" s="88">
        <v>12800929.154999999</v>
      </c>
      <c r="M17" s="42" t="s">
        <v>2</v>
      </c>
      <c r="N17" s="43">
        <f t="shared" si="2"/>
        <v>9.3684244673096941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5" x14ac:dyDescent="0.25">
      <c r="A18" s="30" t="s">
        <v>8</v>
      </c>
      <c r="B18" s="96"/>
      <c r="C18" s="88">
        <v>7281992.3930000002</v>
      </c>
      <c r="D18" s="88">
        <v>7266207.9380000001</v>
      </c>
      <c r="E18" s="42" t="s">
        <v>2</v>
      </c>
      <c r="F18" s="43">
        <f t="shared" si="0"/>
        <v>0.21723098395591478</v>
      </c>
      <c r="G18" s="44" t="s">
        <v>3</v>
      </c>
      <c r="H18" s="88">
        <v>7010586.8710000003</v>
      </c>
      <c r="I18" s="42" t="s">
        <v>2</v>
      </c>
      <c r="J18" s="43">
        <f t="shared" si="1"/>
        <v>3.8713666486709855</v>
      </c>
      <c r="K18" s="44" t="s">
        <v>3</v>
      </c>
      <c r="L18" s="88">
        <v>6487929.8530000001</v>
      </c>
      <c r="M18" s="42" t="s">
        <v>2</v>
      </c>
      <c r="N18" s="43">
        <f t="shared" si="2"/>
        <v>12.239074065093789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5" x14ac:dyDescent="0.25">
      <c r="A19" s="30" t="s">
        <v>7</v>
      </c>
      <c r="B19" s="96"/>
      <c r="C19" s="88">
        <v>6766729.9050000003</v>
      </c>
      <c r="D19" s="88">
        <v>6881824.4639999997</v>
      </c>
      <c r="E19" s="42" t="s">
        <v>2</v>
      </c>
      <c r="F19" s="43">
        <f t="shared" si="0"/>
        <v>-1.6724425274442609</v>
      </c>
      <c r="G19" s="44" t="s">
        <v>3</v>
      </c>
      <c r="H19" s="88">
        <v>6710382.4210000001</v>
      </c>
      <c r="I19" s="42" t="s">
        <v>2</v>
      </c>
      <c r="J19" s="43">
        <f t="shared" si="1"/>
        <v>0.83970600280041197</v>
      </c>
      <c r="K19" s="44" t="s">
        <v>3</v>
      </c>
      <c r="L19" s="88">
        <v>6359914.5429999996</v>
      </c>
      <c r="M19" s="42" t="s">
        <v>2</v>
      </c>
      <c r="N19" s="43">
        <f t="shared" si="2"/>
        <v>6.39655390413634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5" x14ac:dyDescent="0.25">
      <c r="A20" s="30" t="s">
        <v>5</v>
      </c>
      <c r="B20" s="96"/>
      <c r="C20" s="88">
        <v>14048722.298</v>
      </c>
      <c r="D20" s="88">
        <v>14148032.402000001</v>
      </c>
      <c r="E20" s="42" t="s">
        <v>2</v>
      </c>
      <c r="F20" s="43">
        <f t="shared" si="0"/>
        <v>-0.7019357969943627</v>
      </c>
      <c r="G20" s="44" t="s">
        <v>3</v>
      </c>
      <c r="H20" s="88">
        <v>13720969.291999999</v>
      </c>
      <c r="I20" s="42" t="s">
        <v>2</v>
      </c>
      <c r="J20" s="43">
        <f t="shared" si="1"/>
        <v>2.3887015488847254</v>
      </c>
      <c r="K20" s="44" t="s">
        <v>3</v>
      </c>
      <c r="L20" s="88">
        <v>12847844.396</v>
      </c>
      <c r="M20" s="42" t="s">
        <v>2</v>
      </c>
      <c r="N20" s="43">
        <f t="shared" si="2"/>
        <v>9.3469212810039863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5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5" x14ac:dyDescent="0.25">
      <c r="A22" s="30" t="s">
        <v>9</v>
      </c>
      <c r="B22" s="96"/>
      <c r="C22" s="88">
        <v>488716</v>
      </c>
      <c r="D22" s="88">
        <v>472506</v>
      </c>
      <c r="E22" s="42" t="s">
        <v>2</v>
      </c>
      <c r="F22" s="43">
        <f>C22/D22*100-100</f>
        <v>3.4306442669511057</v>
      </c>
      <c r="G22" s="44" t="s">
        <v>3</v>
      </c>
      <c r="H22" s="88">
        <v>450219</v>
      </c>
      <c r="I22" s="42" t="s">
        <v>2</v>
      </c>
      <c r="J22" s="43">
        <f>C22/H22*100-100</f>
        <v>8.5507275348219309</v>
      </c>
      <c r="K22" s="44" t="s">
        <v>3</v>
      </c>
      <c r="L22" s="88">
        <v>426098</v>
      </c>
      <c r="M22" s="42" t="s">
        <v>2</v>
      </c>
      <c r="N22" s="43">
        <f>C22/L22*100-100</f>
        <v>14.695680336448419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5" x14ac:dyDescent="0.25">
      <c r="A23" s="30" t="s">
        <v>10</v>
      </c>
      <c r="B23" s="96"/>
      <c r="C23" s="88">
        <v>464699.005</v>
      </c>
      <c r="D23" s="88">
        <v>444413.85600000003</v>
      </c>
      <c r="E23" s="42" t="s">
        <v>2</v>
      </c>
      <c r="F23" s="43">
        <f>C23/D23*100-100</f>
        <v>4.5644726702670511</v>
      </c>
      <c r="G23" s="44" t="s">
        <v>3</v>
      </c>
      <c r="H23" s="88">
        <v>430380.07799999998</v>
      </c>
      <c r="I23" s="42" t="s">
        <v>2</v>
      </c>
      <c r="J23" s="43">
        <f>C23/H23*100-100</f>
        <v>7.9740974906371065</v>
      </c>
      <c r="K23" s="44" t="s">
        <v>3</v>
      </c>
      <c r="L23" s="88">
        <v>405846.826</v>
      </c>
      <c r="M23" s="42" t="s">
        <v>2</v>
      </c>
      <c r="N23" s="43">
        <f>C23/L23*100-100</f>
        <v>14.501081499156541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5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5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5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5" x14ac:dyDescent="0.25">
      <c r="A27" s="35" t="s">
        <v>1</v>
      </c>
      <c r="B27" s="96"/>
      <c r="C27" s="88">
        <v>1685614.8149999999</v>
      </c>
      <c r="D27" s="121">
        <v>1688856.96</v>
      </c>
      <c r="E27" s="122" t="s">
        <v>2</v>
      </c>
      <c r="F27" s="118">
        <f>C27/D27*100-100</f>
        <v>-0.19197274113729179</v>
      </c>
      <c r="G27" s="123" t="s">
        <v>3</v>
      </c>
      <c r="H27" s="88">
        <v>1607048.7760000001</v>
      </c>
      <c r="I27" s="122" t="s">
        <v>2</v>
      </c>
      <c r="J27" s="118">
        <f>C27/H27*100-100</f>
        <v>4.8888397274134689</v>
      </c>
      <c r="K27" s="123" t="s">
        <v>3</v>
      </c>
      <c r="L27" s="121">
        <v>1461182.7239999999</v>
      </c>
      <c r="M27" s="122" t="s">
        <v>2</v>
      </c>
      <c r="N27" s="118">
        <f>C27/L27*100-100</f>
        <v>15.359618431951844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5" x14ac:dyDescent="0.25">
      <c r="A28" s="30" t="s">
        <v>97</v>
      </c>
      <c r="B28" s="96"/>
      <c r="C28" s="88">
        <v>452758.31300000002</v>
      </c>
      <c r="D28" s="121">
        <v>430296.17</v>
      </c>
      <c r="E28" s="122" t="s">
        <v>2</v>
      </c>
      <c r="F28" s="118">
        <f>C28/D28*100-100</f>
        <v>5.2201587106852685</v>
      </c>
      <c r="G28" s="123" t="s">
        <v>3</v>
      </c>
      <c r="H28" s="88">
        <v>437723.96399999998</v>
      </c>
      <c r="I28" s="122" t="s">
        <v>2</v>
      </c>
      <c r="J28" s="118">
        <f>C28/H28*100-100</f>
        <v>3.4346643630413638</v>
      </c>
      <c r="K28" s="123" t="s">
        <v>3</v>
      </c>
      <c r="L28" s="121">
        <v>395267.03399999999</v>
      </c>
      <c r="M28" s="122" t="s">
        <v>2</v>
      </c>
      <c r="N28" s="118">
        <f>C28/L28*100-100</f>
        <v>14.544921294903659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5" x14ac:dyDescent="0.25">
      <c r="A29" s="30" t="s">
        <v>98</v>
      </c>
      <c r="B29" s="96"/>
      <c r="C29" s="88">
        <v>1232856.5020000001</v>
      </c>
      <c r="D29" s="121">
        <v>1258560.79</v>
      </c>
      <c r="E29" s="122" t="s">
        <v>2</v>
      </c>
      <c r="F29" s="118">
        <f>C29/D29*100-100</f>
        <v>-2.042355697415303</v>
      </c>
      <c r="G29" s="123" t="s">
        <v>3</v>
      </c>
      <c r="H29" s="88">
        <v>1169324.811</v>
      </c>
      <c r="I29" s="122" t="s">
        <v>2</v>
      </c>
      <c r="J29" s="118">
        <f>C29/H29*100-100</f>
        <v>5.433194472771703</v>
      </c>
      <c r="K29" s="123" t="s">
        <v>3</v>
      </c>
      <c r="L29" s="121">
        <v>1065915.69</v>
      </c>
      <c r="M29" s="122" t="s">
        <v>2</v>
      </c>
      <c r="N29" s="118">
        <f>C29/L29*100-100</f>
        <v>15.661727617500418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5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5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5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5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5" x14ac:dyDescent="0.25">
      <c r="A34" s="30" t="s">
        <v>131</v>
      </c>
      <c r="B34" s="96"/>
      <c r="C34" s="88">
        <v>2030161.192</v>
      </c>
      <c r="D34" s="88">
        <v>2114400.8730000001</v>
      </c>
      <c r="E34" s="42" t="s">
        <v>2</v>
      </c>
      <c r="F34" s="43">
        <f>C34/D34*100-100</f>
        <v>-3.9840922350962416</v>
      </c>
      <c r="G34" s="44" t="s">
        <v>3</v>
      </c>
      <c r="H34" s="88">
        <v>2028095.9339999999</v>
      </c>
      <c r="I34" s="42" t="s">
        <v>2</v>
      </c>
      <c r="J34" s="43">
        <f>C34/H34*100-100</f>
        <v>0.10183236233440596</v>
      </c>
      <c r="K34" s="44" t="s">
        <v>3</v>
      </c>
      <c r="L34" s="88">
        <v>1817381.264</v>
      </c>
      <c r="M34" s="42" t="s">
        <v>2</v>
      </c>
      <c r="N34" s="43">
        <f>C34/L34*100-100</f>
        <v>11.708051151120486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5" x14ac:dyDescent="0.25">
      <c r="A35" s="30" t="s">
        <v>132</v>
      </c>
      <c r="B35" s="96"/>
      <c r="C35" s="88">
        <v>5479706.7850000001</v>
      </c>
      <c r="D35" s="88">
        <v>5454463.2489999998</v>
      </c>
      <c r="E35" s="42" t="s">
        <v>2</v>
      </c>
      <c r="F35" s="43">
        <f t="shared" ref="F35:F49" si="3">C35/D35*100-100</f>
        <v>0.46280513494390618</v>
      </c>
      <c r="G35" s="44" t="s">
        <v>3</v>
      </c>
      <c r="H35" s="88">
        <v>5366079.6050000004</v>
      </c>
      <c r="I35" s="42" t="s">
        <v>2</v>
      </c>
      <c r="J35" s="43">
        <f t="shared" ref="J35:J49" si="4">C35/H35*100-100</f>
        <v>2.1175082809827188</v>
      </c>
      <c r="K35" s="44" t="s">
        <v>3</v>
      </c>
      <c r="L35" s="88">
        <v>5054090.9869999997</v>
      </c>
      <c r="M35" s="42" t="s">
        <v>2</v>
      </c>
      <c r="N35" s="43">
        <f t="shared" ref="N35:N49" si="5">C35/L35*100-100</f>
        <v>8.4212136088321046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5" x14ac:dyDescent="0.25">
      <c r="A36" s="30" t="s">
        <v>133</v>
      </c>
      <c r="B36" s="96"/>
      <c r="C36" s="88">
        <v>5457295.7779999999</v>
      </c>
      <c r="D36" s="88">
        <v>5505838.2280000001</v>
      </c>
      <c r="E36" s="42" t="s">
        <v>2</v>
      </c>
      <c r="F36" s="43">
        <f t="shared" si="3"/>
        <v>-0.88165412767008888</v>
      </c>
      <c r="G36" s="44" t="s">
        <v>3</v>
      </c>
      <c r="H36" s="88">
        <v>5290141.9460000005</v>
      </c>
      <c r="I36" s="42" t="s">
        <v>2</v>
      </c>
      <c r="J36" s="43">
        <f t="shared" si="4"/>
        <v>3.1597230037728679</v>
      </c>
      <c r="K36" s="44" t="s">
        <v>3</v>
      </c>
      <c r="L36" s="88">
        <v>5100378.9079999998</v>
      </c>
      <c r="M36" s="42" t="s">
        <v>2</v>
      </c>
      <c r="N36" s="43">
        <f t="shared" si="5"/>
        <v>6.997850089925123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5" x14ac:dyDescent="0.25">
      <c r="A37" s="30" t="s">
        <v>11</v>
      </c>
      <c r="B37" s="46"/>
      <c r="C37" s="88">
        <v>5417525.432</v>
      </c>
      <c r="D37" s="88">
        <v>5465532.2999999998</v>
      </c>
      <c r="E37" s="42" t="s">
        <v>2</v>
      </c>
      <c r="F37" s="43">
        <f t="shared" si="3"/>
        <v>-0.87835667900087344</v>
      </c>
      <c r="G37" s="44" t="s">
        <v>3</v>
      </c>
      <c r="H37" s="88">
        <v>5242386.6129999999</v>
      </c>
      <c r="I37" s="42" t="s">
        <v>2</v>
      </c>
      <c r="J37" s="43">
        <f t="shared" si="4"/>
        <v>3.3408222614809375</v>
      </c>
      <c r="K37" s="44" t="s">
        <v>3</v>
      </c>
      <c r="L37" s="88">
        <v>5059168.1619999995</v>
      </c>
      <c r="M37" s="42" t="s">
        <v>2</v>
      </c>
      <c r="N37" s="43">
        <f t="shared" si="5"/>
        <v>7.0833239482265782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5" x14ac:dyDescent="0.25">
      <c r="A38" s="30" t="s">
        <v>12</v>
      </c>
      <c r="B38" s="46"/>
      <c r="C38" s="88">
        <v>33909.517999999996</v>
      </c>
      <c r="D38" s="88">
        <v>34573.279999999999</v>
      </c>
      <c r="E38" s="42" t="s">
        <v>2</v>
      </c>
      <c r="F38" s="43">
        <f t="shared" si="3"/>
        <v>-1.919869911098985</v>
      </c>
      <c r="G38" s="44" t="s">
        <v>3</v>
      </c>
      <c r="H38" s="88">
        <v>42004.428</v>
      </c>
      <c r="I38" s="42" t="s">
        <v>2</v>
      </c>
      <c r="J38" s="43">
        <f t="shared" si="4"/>
        <v>-19.271563464689962</v>
      </c>
      <c r="K38" s="44" t="s">
        <v>3</v>
      </c>
      <c r="L38" s="88">
        <v>35481.694000000003</v>
      </c>
      <c r="M38" s="42" t="s">
        <v>2</v>
      </c>
      <c r="N38" s="43">
        <f t="shared" si="5"/>
        <v>-4.4309496609716774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5" x14ac:dyDescent="0.25">
      <c r="A39" s="30" t="s">
        <v>13</v>
      </c>
      <c r="B39" s="46"/>
      <c r="C39" s="88">
        <v>5860.8280000000004</v>
      </c>
      <c r="D39" s="88">
        <v>5732.6480000000001</v>
      </c>
      <c r="E39" s="42" t="s">
        <v>2</v>
      </c>
      <c r="F39" s="43">
        <f t="shared" si="3"/>
        <v>2.2359649502289329</v>
      </c>
      <c r="G39" s="44" t="s">
        <v>3</v>
      </c>
      <c r="H39" s="88">
        <v>5750.9049999999997</v>
      </c>
      <c r="I39" s="42" t="s">
        <v>2</v>
      </c>
      <c r="J39" s="43">
        <f t="shared" si="4"/>
        <v>1.9114035095346082</v>
      </c>
      <c r="K39" s="44" t="s">
        <v>3</v>
      </c>
      <c r="L39" s="88">
        <v>5729.0519999999997</v>
      </c>
      <c r="M39" s="42" t="s">
        <v>2</v>
      </c>
      <c r="N39" s="43">
        <f t="shared" si="5"/>
        <v>2.3001362179990679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5" x14ac:dyDescent="0.25">
      <c r="A40" s="30" t="s">
        <v>14</v>
      </c>
      <c r="B40" s="96"/>
      <c r="C40" s="88">
        <v>6716955.807</v>
      </c>
      <c r="D40" s="88">
        <v>6715034.7709999997</v>
      </c>
      <c r="E40" s="42" t="s">
        <v>2</v>
      </c>
      <c r="F40" s="43">
        <f t="shared" si="3"/>
        <v>2.8607982914635954E-2</v>
      </c>
      <c r="G40" s="44" t="s">
        <v>3</v>
      </c>
      <c r="H40" s="88">
        <v>6484864.1440000003</v>
      </c>
      <c r="I40" s="42" t="s">
        <v>2</v>
      </c>
      <c r="J40" s="43">
        <f t="shared" si="4"/>
        <v>3.5789749460632549</v>
      </c>
      <c r="K40" s="44" t="s">
        <v>3</v>
      </c>
      <c r="L40" s="88">
        <v>5982794.7410000004</v>
      </c>
      <c r="M40" s="42" t="s">
        <v>2</v>
      </c>
      <c r="N40" s="43">
        <f t="shared" si="5"/>
        <v>12.271205979519976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5" x14ac:dyDescent="0.25">
      <c r="A41" s="30" t="s">
        <v>15</v>
      </c>
      <c r="B41" s="96"/>
      <c r="C41" s="88">
        <v>1187822.2</v>
      </c>
      <c r="D41" s="88">
        <v>1232697.727</v>
      </c>
      <c r="E41" s="42" t="s">
        <v>2</v>
      </c>
      <c r="F41" s="43">
        <f t="shared" si="3"/>
        <v>-3.6404323636754867</v>
      </c>
      <c r="G41" s="44" t="s">
        <v>3</v>
      </c>
      <c r="H41" s="88">
        <v>1186498.2250000001</v>
      </c>
      <c r="I41" s="42" t="s">
        <v>2</v>
      </c>
      <c r="J41" s="43">
        <f t="shared" si="4"/>
        <v>0.11158676617488084</v>
      </c>
      <c r="K41" s="44" t="s">
        <v>3</v>
      </c>
      <c r="L41" s="88">
        <v>1028733.893</v>
      </c>
      <c r="M41" s="42" t="s">
        <v>2</v>
      </c>
      <c r="N41" s="43">
        <f t="shared" si="5"/>
        <v>15.464476098485065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5" x14ac:dyDescent="0.25">
      <c r="A42" s="30" t="s">
        <v>16</v>
      </c>
      <c r="B42" s="96"/>
      <c r="C42" s="88">
        <v>3220004.8829999999</v>
      </c>
      <c r="D42" s="88">
        <v>3208193.0359999998</v>
      </c>
      <c r="E42" s="42" t="s">
        <v>2</v>
      </c>
      <c r="F42" s="43">
        <f t="shared" si="3"/>
        <v>0.36817756498615495</v>
      </c>
      <c r="G42" s="44" t="s">
        <v>3</v>
      </c>
      <c r="H42" s="88">
        <v>3089183.6370000001</v>
      </c>
      <c r="I42" s="42" t="s">
        <v>2</v>
      </c>
      <c r="J42" s="43">
        <f t="shared" si="4"/>
        <v>4.2348160994094997</v>
      </c>
      <c r="K42" s="44" t="s">
        <v>3</v>
      </c>
      <c r="L42" s="88">
        <v>2825116.9950000001</v>
      </c>
      <c r="M42" s="42" t="s">
        <v>2</v>
      </c>
      <c r="N42" s="43">
        <f t="shared" si="5"/>
        <v>13.977753441676484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5" x14ac:dyDescent="0.25">
      <c r="A43" s="30" t="s">
        <v>17</v>
      </c>
      <c r="B43" s="96"/>
      <c r="C43" s="88">
        <v>2309128.7239999999</v>
      </c>
      <c r="D43" s="88">
        <v>2274144.0079999999</v>
      </c>
      <c r="E43" s="42" t="s">
        <v>2</v>
      </c>
      <c r="F43" s="43">
        <f t="shared" si="3"/>
        <v>1.5383685411711099</v>
      </c>
      <c r="G43" s="44" t="s">
        <v>3</v>
      </c>
      <c r="H43" s="88">
        <v>2209182.2820000001</v>
      </c>
      <c r="I43" s="42" t="s">
        <v>2</v>
      </c>
      <c r="J43" s="43">
        <f t="shared" si="4"/>
        <v>4.5241374066026481</v>
      </c>
      <c r="K43" s="44" t="s">
        <v>3</v>
      </c>
      <c r="L43" s="88">
        <v>2128943.8530000001</v>
      </c>
      <c r="M43" s="42" t="s">
        <v>2</v>
      </c>
      <c r="N43" s="43">
        <f t="shared" si="5"/>
        <v>8.463580227636939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5" x14ac:dyDescent="0.25">
      <c r="A44" s="30" t="s">
        <v>18</v>
      </c>
      <c r="B44" s="96"/>
      <c r="C44" s="88">
        <v>4651800.7850000001</v>
      </c>
      <c r="D44" s="88">
        <v>4740869.0880000005</v>
      </c>
      <c r="E44" s="42" t="s">
        <v>2</v>
      </c>
      <c r="F44" s="43">
        <f t="shared" si="3"/>
        <v>-1.8787336529803866</v>
      </c>
      <c r="G44" s="44" t="s">
        <v>3</v>
      </c>
      <c r="H44" s="88">
        <v>4616735.9950000001</v>
      </c>
      <c r="I44" s="42" t="s">
        <v>2</v>
      </c>
      <c r="J44" s="43">
        <f t="shared" si="4"/>
        <v>0.75951473157607552</v>
      </c>
      <c r="K44" s="44" t="s">
        <v>3</v>
      </c>
      <c r="L44" s="88">
        <v>4517246.6960000005</v>
      </c>
      <c r="M44" s="42" t="s">
        <v>2</v>
      </c>
      <c r="N44" s="43">
        <f t="shared" si="5"/>
        <v>2.9786748002748311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5" x14ac:dyDescent="0.25">
      <c r="A45" s="30" t="s">
        <v>19</v>
      </c>
      <c r="B45" s="96"/>
      <c r="C45" s="88">
        <v>1598407.1629999999</v>
      </c>
      <c r="D45" s="88">
        <v>1618798.4909999999</v>
      </c>
      <c r="E45" s="42" t="s">
        <v>2</v>
      </c>
      <c r="F45" s="43">
        <f t="shared" si="3"/>
        <v>-1.259658204116775</v>
      </c>
      <c r="G45" s="44" t="s">
        <v>3</v>
      </c>
      <c r="H45" s="88">
        <v>1582717.3459999999</v>
      </c>
      <c r="I45" s="42" t="s">
        <v>2</v>
      </c>
      <c r="J45" s="43">
        <f t="shared" si="4"/>
        <v>0.99132147882583865</v>
      </c>
      <c r="K45" s="44" t="s">
        <v>3</v>
      </c>
      <c r="L45" s="88">
        <v>1471809.7220000001</v>
      </c>
      <c r="M45" s="42" t="s">
        <v>2</v>
      </c>
      <c r="N45" s="43">
        <f t="shared" si="5"/>
        <v>8.6014815031911951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5" x14ac:dyDescent="0.25">
      <c r="A46" s="30" t="s">
        <v>20</v>
      </c>
      <c r="B46" s="96"/>
      <c r="C46" s="88">
        <v>6250207.9479999999</v>
      </c>
      <c r="D46" s="88">
        <v>6359667.5789999999</v>
      </c>
      <c r="E46" s="42" t="s">
        <v>2</v>
      </c>
      <c r="F46" s="43">
        <f t="shared" si="3"/>
        <v>-1.7211533408042072</v>
      </c>
      <c r="G46" s="44" t="s">
        <v>3</v>
      </c>
      <c r="H46" s="88">
        <v>6199453.341</v>
      </c>
      <c r="I46" s="42" t="s">
        <v>2</v>
      </c>
      <c r="J46" s="43">
        <f t="shared" si="4"/>
        <v>0.81869487853604994</v>
      </c>
      <c r="K46" s="44" t="s">
        <v>3</v>
      </c>
      <c r="L46" s="88">
        <v>5989056.4179999996</v>
      </c>
      <c r="M46" s="42" t="s">
        <v>2</v>
      </c>
      <c r="N46" s="43">
        <f t="shared" si="5"/>
        <v>4.3604787093859159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5" x14ac:dyDescent="0.25">
      <c r="A47" s="30" t="s">
        <v>21</v>
      </c>
      <c r="B47" s="96"/>
      <c r="C47" s="88">
        <v>12967163.755000001</v>
      </c>
      <c r="D47" s="88">
        <v>13074702.35</v>
      </c>
      <c r="E47" s="42" t="s">
        <v>2</v>
      </c>
      <c r="F47" s="43">
        <f t="shared" si="3"/>
        <v>-0.82249363787619245</v>
      </c>
      <c r="G47" s="44" t="s">
        <v>3</v>
      </c>
      <c r="H47" s="88">
        <v>12684317.484999999</v>
      </c>
      <c r="I47" s="42" t="s">
        <v>2</v>
      </c>
      <c r="J47" s="43">
        <f t="shared" si="4"/>
        <v>2.2298895493154021</v>
      </c>
      <c r="K47" s="44" t="s">
        <v>3</v>
      </c>
      <c r="L47" s="88">
        <v>11971851.159</v>
      </c>
      <c r="M47" s="42" t="s">
        <v>2</v>
      </c>
      <c r="N47" s="43">
        <f t="shared" si="5"/>
        <v>8.3137735574983367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5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5" x14ac:dyDescent="0.25">
      <c r="A49" s="30" t="s">
        <v>22</v>
      </c>
      <c r="B49" s="96"/>
      <c r="C49" s="88">
        <v>26.184999999999999</v>
      </c>
      <c r="D49" s="88">
        <v>27.742999999999999</v>
      </c>
      <c r="E49" s="42" t="s">
        <v>2</v>
      </c>
      <c r="F49" s="43">
        <f t="shared" si="3"/>
        <v>-5.6158310204375823</v>
      </c>
      <c r="G49" s="44" t="s">
        <v>3</v>
      </c>
      <c r="H49" s="88">
        <v>69.009</v>
      </c>
      <c r="I49" s="42" t="s">
        <v>2</v>
      </c>
      <c r="J49" s="43">
        <f t="shared" si="4"/>
        <v>-62.055673897607562</v>
      </c>
      <c r="K49" s="44" t="s">
        <v>3</v>
      </c>
      <c r="L49" s="88">
        <v>105.20699999999999</v>
      </c>
      <c r="M49" s="42" t="s">
        <v>2</v>
      </c>
      <c r="N49" s="43">
        <f t="shared" si="5"/>
        <v>-75.110971703403763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5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5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5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5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5" x14ac:dyDescent="0.25">
      <c r="A54" s="23" t="s">
        <v>23</v>
      </c>
      <c r="B54" s="96"/>
      <c r="C54" s="88">
        <v>6665063.3300000001</v>
      </c>
      <c r="D54" s="87">
        <v>6648142.818</v>
      </c>
      <c r="E54" s="42" t="s">
        <v>2</v>
      </c>
      <c r="F54" s="43">
        <f t="shared" ref="F54:F63" si="6">C54/D54*100-100</f>
        <v>0.25451486923817868</v>
      </c>
      <c r="G54" s="44" t="s">
        <v>3</v>
      </c>
      <c r="H54" s="88">
        <v>6448117.284</v>
      </c>
      <c r="I54" s="42" t="s">
        <v>2</v>
      </c>
      <c r="J54" s="43">
        <f t="shared" ref="J54:J63" si="7">C54/H54*100-100</f>
        <v>3.3644866624606493</v>
      </c>
      <c r="K54" s="44" t="s">
        <v>3</v>
      </c>
      <c r="L54" s="88">
        <v>5755470.3629999999</v>
      </c>
      <c r="M54" s="42" t="s">
        <v>2</v>
      </c>
      <c r="N54" s="43">
        <f t="shared" ref="N54:N63" si="8">C54/L54*100-100</f>
        <v>15.803972736050738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5" x14ac:dyDescent="0.25">
      <c r="A55" s="51" t="s">
        <v>24</v>
      </c>
      <c r="B55" s="46"/>
      <c r="C55" s="88">
        <v>300359.24800000002</v>
      </c>
      <c r="D55" s="87">
        <v>299663.43800000002</v>
      </c>
      <c r="E55" s="42" t="s">
        <v>2</v>
      </c>
      <c r="F55" s="43">
        <f t="shared" si="6"/>
        <v>0.23219716247130862</v>
      </c>
      <c r="G55" s="44" t="s">
        <v>3</v>
      </c>
      <c r="H55" s="88">
        <v>299771.75900000002</v>
      </c>
      <c r="I55" s="42" t="s">
        <v>2</v>
      </c>
      <c r="J55" s="43">
        <f t="shared" si="7"/>
        <v>0.19597876796659364</v>
      </c>
      <c r="K55" s="44" t="s">
        <v>3</v>
      </c>
      <c r="L55" s="88">
        <v>274482.10499999998</v>
      </c>
      <c r="M55" s="42" t="s">
        <v>2</v>
      </c>
      <c r="N55" s="43">
        <f t="shared" si="8"/>
        <v>9.4276247990738824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5" x14ac:dyDescent="0.25">
      <c r="A56" s="51" t="s">
        <v>25</v>
      </c>
      <c r="B56" s="46"/>
      <c r="C56" s="88">
        <v>215231.568</v>
      </c>
      <c r="D56" s="87">
        <v>204016.217</v>
      </c>
      <c r="E56" s="42" t="s">
        <v>2</v>
      </c>
      <c r="F56" s="43">
        <f t="shared" si="6"/>
        <v>5.4972840712951694</v>
      </c>
      <c r="G56" s="44" t="s">
        <v>3</v>
      </c>
      <c r="H56" s="88">
        <v>206246.97700000001</v>
      </c>
      <c r="I56" s="42" t="s">
        <v>2</v>
      </c>
      <c r="J56" s="43">
        <f t="shared" si="7"/>
        <v>4.356229182452438</v>
      </c>
      <c r="K56" s="44" t="s">
        <v>3</v>
      </c>
      <c r="L56" s="88">
        <v>178322.33300000001</v>
      </c>
      <c r="M56" s="42" t="s">
        <v>2</v>
      </c>
      <c r="N56" s="43">
        <f t="shared" si="8"/>
        <v>20.698044030188839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5" x14ac:dyDescent="0.25">
      <c r="A57" s="51" t="s">
        <v>26</v>
      </c>
      <c r="B57" s="46"/>
      <c r="C57" s="88">
        <v>6149472.5140000004</v>
      </c>
      <c r="D57" s="87">
        <v>6144463.1629999997</v>
      </c>
      <c r="E57" s="42" t="s">
        <v>2</v>
      </c>
      <c r="F57" s="43">
        <f t="shared" si="6"/>
        <v>8.152625977425032E-2</v>
      </c>
      <c r="G57" s="44" t="s">
        <v>3</v>
      </c>
      <c r="H57" s="88">
        <v>5942098.5480000004</v>
      </c>
      <c r="I57" s="42" t="s">
        <v>2</v>
      </c>
      <c r="J57" s="43">
        <f t="shared" si="7"/>
        <v>3.4899112548343396</v>
      </c>
      <c r="K57" s="44" t="s">
        <v>3</v>
      </c>
      <c r="L57" s="88">
        <v>5302665.9249999998</v>
      </c>
      <c r="M57" s="42" t="s">
        <v>2</v>
      </c>
      <c r="N57" s="43">
        <f t="shared" si="8"/>
        <v>15.969450102591566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5" x14ac:dyDescent="0.25">
      <c r="A58" s="23" t="s">
        <v>27</v>
      </c>
      <c r="B58" s="96"/>
      <c r="C58" s="88">
        <v>2882962.443</v>
      </c>
      <c r="D58" s="87">
        <v>2870949.3309999998</v>
      </c>
      <c r="E58" s="42" t="s">
        <v>2</v>
      </c>
      <c r="F58" s="43">
        <f t="shared" si="6"/>
        <v>0.41843692155360657</v>
      </c>
      <c r="G58" s="44" t="s">
        <v>3</v>
      </c>
      <c r="H58" s="88">
        <v>2756543.0440000002</v>
      </c>
      <c r="I58" s="42" t="s">
        <v>2</v>
      </c>
      <c r="J58" s="43">
        <f t="shared" si="7"/>
        <v>4.5861572622698361</v>
      </c>
      <c r="K58" s="44" t="s">
        <v>3</v>
      </c>
      <c r="L58" s="88">
        <v>2496987.1889999998</v>
      </c>
      <c r="M58" s="42" t="s">
        <v>2</v>
      </c>
      <c r="N58" s="43">
        <f t="shared" si="8"/>
        <v>15.457638537367771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5" x14ac:dyDescent="0.25">
      <c r="A59" s="30" t="s">
        <v>28</v>
      </c>
      <c r="B59" s="46"/>
      <c r="C59" s="88">
        <v>2881569.3139999998</v>
      </c>
      <c r="D59" s="87">
        <v>2869591.463</v>
      </c>
      <c r="E59" s="42" t="s">
        <v>2</v>
      </c>
      <c r="F59" s="43">
        <f t="shared" si="6"/>
        <v>0.41740614141212973</v>
      </c>
      <c r="G59" s="44" t="s">
        <v>3</v>
      </c>
      <c r="H59" s="88">
        <v>2755153.9309999999</v>
      </c>
      <c r="I59" s="42" t="s">
        <v>2</v>
      </c>
      <c r="J59" s="43">
        <f t="shared" si="7"/>
        <v>4.5883237803020478</v>
      </c>
      <c r="K59" s="44" t="s">
        <v>3</v>
      </c>
      <c r="L59" s="88">
        <v>2496831.9649999999</v>
      </c>
      <c r="M59" s="42" t="s">
        <v>2</v>
      </c>
      <c r="N59" s="43">
        <f t="shared" si="8"/>
        <v>15.409020486486753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5" x14ac:dyDescent="0.25">
      <c r="A60" s="150" t="s">
        <v>155</v>
      </c>
      <c r="B60" s="171"/>
      <c r="C60" s="121">
        <v>1393.1289999999999</v>
      </c>
      <c r="D60" s="172">
        <v>1357.8679999999999</v>
      </c>
      <c r="E60" s="122" t="s">
        <v>2</v>
      </c>
      <c r="F60" s="43">
        <f t="shared" si="6"/>
        <v>2.5967914406996897</v>
      </c>
      <c r="G60" s="123" t="s">
        <v>3</v>
      </c>
      <c r="H60" s="121">
        <v>1389.1130000000001</v>
      </c>
      <c r="I60" s="122" t="s">
        <v>2</v>
      </c>
      <c r="J60" s="43">
        <f t="shared" si="7"/>
        <v>0.28910534996072101</v>
      </c>
      <c r="K60" s="123" t="s">
        <v>3</v>
      </c>
      <c r="L60" s="121">
        <v>155.22399999999999</v>
      </c>
      <c r="M60" s="122" t="s">
        <v>2</v>
      </c>
      <c r="N60" s="43">
        <f t="shared" si="8"/>
        <v>797.49587692624857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5" x14ac:dyDescent="0.25">
      <c r="A61" s="30" t="s">
        <v>29</v>
      </c>
      <c r="B61" s="96"/>
      <c r="C61" s="88">
        <v>5466790.9749999996</v>
      </c>
      <c r="D61" s="87">
        <v>5445777.2240000004</v>
      </c>
      <c r="E61" s="42" t="s">
        <v>2</v>
      </c>
      <c r="F61" s="43">
        <f t="shared" si="6"/>
        <v>0.3858723949887235</v>
      </c>
      <c r="G61" s="44" t="s">
        <v>3</v>
      </c>
      <c r="H61" s="88">
        <v>5254805.3909999998</v>
      </c>
      <c r="I61" s="42" t="s">
        <v>2</v>
      </c>
      <c r="J61" s="43">
        <f t="shared" si="7"/>
        <v>4.0341281593999838</v>
      </c>
      <c r="K61" s="44" t="s">
        <v>3</v>
      </c>
      <c r="L61" s="88">
        <v>4541794.1059999997</v>
      </c>
      <c r="M61" s="42" t="s">
        <v>2</v>
      </c>
      <c r="N61" s="43">
        <f t="shared" si="8"/>
        <v>20.366332057589759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5" x14ac:dyDescent="0.25">
      <c r="A62" s="30" t="s">
        <v>30</v>
      </c>
      <c r="B62" s="96"/>
      <c r="C62" s="88">
        <v>4081234.798</v>
      </c>
      <c r="D62" s="87">
        <v>4073314.9249999998</v>
      </c>
      <c r="E62" s="42" t="s">
        <v>2</v>
      </c>
      <c r="F62" s="43">
        <f t="shared" si="6"/>
        <v>0.19443311273066399</v>
      </c>
      <c r="G62" s="44" t="s">
        <v>3</v>
      </c>
      <c r="H62" s="88">
        <v>3949854.9369999999</v>
      </c>
      <c r="I62" s="42" t="s">
        <v>2</v>
      </c>
      <c r="J62" s="43">
        <f t="shared" si="7"/>
        <v>3.3261945842443055</v>
      </c>
      <c r="K62" s="44" t="s">
        <v>3</v>
      </c>
      <c r="L62" s="88">
        <v>3710663.446</v>
      </c>
      <c r="M62" s="42" t="s">
        <v>2</v>
      </c>
      <c r="N62" s="43">
        <f t="shared" si="8"/>
        <v>9.9866602668982694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5" x14ac:dyDescent="0.25">
      <c r="A63" s="30" t="s">
        <v>31</v>
      </c>
      <c r="B63" s="96"/>
      <c r="C63" s="88">
        <v>9548025.773</v>
      </c>
      <c r="D63" s="87">
        <v>9519092.1490000002</v>
      </c>
      <c r="E63" s="42" t="s">
        <v>2</v>
      </c>
      <c r="F63" s="43">
        <f t="shared" si="6"/>
        <v>0.30395360762464918</v>
      </c>
      <c r="G63" s="44" t="s">
        <v>3</v>
      </c>
      <c r="H63" s="88">
        <v>9204660.3279999997</v>
      </c>
      <c r="I63" s="42" t="s">
        <v>2</v>
      </c>
      <c r="J63" s="43">
        <f t="shared" si="7"/>
        <v>3.7303434647719058</v>
      </c>
      <c r="K63" s="44" t="s">
        <v>3</v>
      </c>
      <c r="L63" s="88">
        <v>8252457.5520000001</v>
      </c>
      <c r="M63" s="42" t="s">
        <v>2</v>
      </c>
      <c r="N63" s="43">
        <f t="shared" si="8"/>
        <v>15.699180672380635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5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5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5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5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5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8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5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5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9" sqref="G9"/>
    </sheetView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24"/>
    </row>
    <row r="2" spans="1:11" s="91" customFormat="1" ht="18.75" x14ac:dyDescent="0.3">
      <c r="A2" s="181" t="s">
        <v>144</v>
      </c>
      <c r="B2" s="181"/>
      <c r="C2" s="181"/>
      <c r="D2" s="181"/>
      <c r="E2" s="181"/>
      <c r="F2" s="181"/>
      <c r="G2" s="181"/>
      <c r="H2" s="19"/>
      <c r="I2" s="19"/>
      <c r="J2" s="19"/>
      <c r="K2" s="19"/>
    </row>
    <row r="3" spans="1:11" s="91" customFormat="1" ht="18.75" x14ac:dyDescent="0.3">
      <c r="A3" s="181" t="s">
        <v>150</v>
      </c>
      <c r="B3" s="181"/>
      <c r="C3" s="181"/>
      <c r="D3" s="181"/>
      <c r="E3" s="181"/>
      <c r="F3" s="181"/>
      <c r="G3" s="181"/>
      <c r="H3" s="19"/>
      <c r="I3" s="19"/>
      <c r="J3" s="19"/>
      <c r="K3" s="19"/>
    </row>
    <row r="4" spans="1:11" ht="1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5" x14ac:dyDescent="0.25">
      <c r="G5" s="27" t="s">
        <v>146</v>
      </c>
      <c r="I5" s="27"/>
    </row>
    <row r="6" spans="1:11" s="17" customFormat="1" ht="15" x14ac:dyDescent="0.25">
      <c r="G6" s="27"/>
      <c r="I6" s="27"/>
    </row>
    <row r="7" spans="1:11" s="17" customFormat="1" ht="15" x14ac:dyDescent="0.25">
      <c r="D7" s="129">
        <f>G7-89</f>
        <v>43043</v>
      </c>
      <c r="E7" s="129">
        <f>G7-59</f>
        <v>43073</v>
      </c>
      <c r="F7" s="129">
        <f>G7-27</f>
        <v>43105</v>
      </c>
      <c r="G7" s="129">
        <f>Table1A!C7</f>
        <v>43132</v>
      </c>
    </row>
    <row r="8" spans="1:11" s="17" customFormat="1" ht="15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559210.24100000004</v>
      </c>
      <c r="E9" s="119">
        <v>559136.84700000007</v>
      </c>
      <c r="F9" s="119">
        <v>546417.39999999991</v>
      </c>
      <c r="G9" s="119">
        <v>550416.06200000003</v>
      </c>
      <c r="H9" s="126"/>
    </row>
    <row r="10" spans="1:11" s="17" customFormat="1" ht="15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164033.96</v>
      </c>
      <c r="E11" s="119">
        <v>159698.28399999999</v>
      </c>
      <c r="F11" s="119">
        <v>158107.70199999999</v>
      </c>
      <c r="G11" s="119">
        <v>170924.02100000001</v>
      </c>
      <c r="H11" s="92"/>
    </row>
    <row r="12" spans="1:11" s="17" customFormat="1" ht="15" customHeight="1" x14ac:dyDescent="0.25">
      <c r="B12" s="17" t="s">
        <v>138</v>
      </c>
      <c r="D12" s="119">
        <v>395176.28100000002</v>
      </c>
      <c r="E12" s="119">
        <v>399438.56300000002</v>
      </c>
      <c r="F12" s="119">
        <v>388309.69799999997</v>
      </c>
      <c r="G12" s="119">
        <v>379492.04100000003</v>
      </c>
      <c r="H12" s="92"/>
    </row>
    <row r="13" spans="1:11" s="17" customFormat="1" ht="15" x14ac:dyDescent="0.25">
      <c r="D13" s="120"/>
      <c r="E13" s="120"/>
      <c r="F13" s="120"/>
      <c r="G13" s="120"/>
    </row>
    <row r="14" spans="1:11" s="17" customFormat="1" ht="15" x14ac:dyDescent="0.25">
      <c r="A14" s="17" t="s">
        <v>148</v>
      </c>
      <c r="D14" s="120"/>
      <c r="E14" s="120"/>
      <c r="F14" s="120"/>
      <c r="G14" s="120"/>
    </row>
    <row r="15" spans="1:11" s="17" customFormat="1" ht="15" x14ac:dyDescent="0.25">
      <c r="B15" s="17" t="s">
        <v>152</v>
      </c>
      <c r="D15" s="119">
        <v>137</v>
      </c>
      <c r="E15" s="119">
        <v>137</v>
      </c>
      <c r="F15" s="119">
        <v>138</v>
      </c>
      <c r="G15" s="119">
        <v>138</v>
      </c>
      <c r="H15" s="92"/>
    </row>
    <row r="16" spans="1:11" s="17" customFormat="1" ht="15" x14ac:dyDescent="0.25">
      <c r="D16" s="119"/>
      <c r="E16" s="119"/>
      <c r="F16" s="119"/>
      <c r="G16" s="119"/>
      <c r="H16" s="92"/>
    </row>
    <row r="17" spans="1:8" s="17" customFormat="1" ht="15" customHeight="1" x14ac:dyDescent="0.25">
      <c r="A17" s="17" t="s">
        <v>149</v>
      </c>
      <c r="D17" s="119">
        <v>440478.15407791996</v>
      </c>
      <c r="E17" s="119">
        <v>428713.09449017001</v>
      </c>
      <c r="F17" s="119">
        <v>373412.22664326994</v>
      </c>
      <c r="G17" s="119">
        <v>301570.47854278999</v>
      </c>
      <c r="H17" s="92"/>
    </row>
    <row r="20" spans="1:8" ht="15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style="136" customWidth="1"/>
    <col min="2" max="2" width="50.7109375" style="136" customWidth="1"/>
    <col min="3" max="3" width="1.7109375" style="159" customWidth="1"/>
    <col min="4" max="4" width="11.28515625" style="136" bestFit="1" customWidth="1"/>
    <col min="5" max="5" width="3.7109375" style="160" customWidth="1"/>
    <col min="6" max="6" width="3.7109375" style="161" customWidth="1"/>
    <col min="7" max="7" width="11.28515625" style="136" bestFit="1" customWidth="1"/>
    <col min="8" max="8" width="3.7109375" style="160" customWidth="1"/>
    <col min="9" max="9" width="3.7109375" style="136" customWidth="1"/>
    <col min="10" max="10" width="13.85546875" style="136" bestFit="1" customWidth="1"/>
    <col min="11" max="12" width="1.7109375" style="136" customWidth="1"/>
    <col min="13" max="13" width="10.85546875" style="136" customWidth="1"/>
    <col min="14" max="14" width="9.7109375" style="136" customWidth="1"/>
    <col min="15" max="16384" width="8.42578125" style="136"/>
  </cols>
  <sheetData>
    <row r="1" spans="1:19" ht="1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8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5" customHeight="1" x14ac:dyDescent="0.25">
      <c r="A3" s="141" t="str">
        <f>"(As at end of "&amp;TEXT(Table1A!C7,"mmmm yyyy")&amp;")"</f>
        <v>(As at end of February 2018)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5" customHeight="1" x14ac:dyDescent="0.25">
      <c r="A11" s="120"/>
      <c r="B11" s="150" t="s">
        <v>40</v>
      </c>
      <c r="C11" s="142"/>
      <c r="D11" s="121">
        <v>475745</v>
      </c>
      <c r="E11" s="132"/>
      <c r="F11" s="153"/>
      <c r="G11" s="121" t="s">
        <v>41</v>
      </c>
      <c r="H11" s="152"/>
      <c r="I11" s="151"/>
      <c r="J11" s="121">
        <v>475745</v>
      </c>
      <c r="K11" s="151"/>
      <c r="M11" s="154"/>
      <c r="N11" s="155"/>
      <c r="P11" s="154"/>
      <c r="S11" s="154"/>
    </row>
    <row r="12" spans="1:19" ht="15" customHeight="1" x14ac:dyDescent="0.25">
      <c r="A12" s="120"/>
      <c r="B12" s="150" t="s">
        <v>42</v>
      </c>
      <c r="C12" s="142"/>
      <c r="D12" s="121">
        <v>12971</v>
      </c>
      <c r="E12" s="132"/>
      <c r="F12" s="153"/>
      <c r="G12" s="121" t="s">
        <v>41</v>
      </c>
      <c r="H12" s="152"/>
      <c r="I12" s="151"/>
      <c r="J12" s="121">
        <v>12971</v>
      </c>
      <c r="K12" s="151"/>
      <c r="M12" s="154"/>
      <c r="N12" s="155"/>
      <c r="P12" s="154"/>
      <c r="S12" s="154"/>
    </row>
    <row r="13" spans="1:19" ht="15" customHeight="1" x14ac:dyDescent="0.25">
      <c r="A13" s="120"/>
      <c r="B13" s="150" t="s">
        <v>43</v>
      </c>
      <c r="C13" s="142"/>
      <c r="D13" s="121">
        <v>488716</v>
      </c>
      <c r="E13" s="132"/>
      <c r="F13" s="153"/>
      <c r="G13" s="121" t="s">
        <v>41</v>
      </c>
      <c r="H13" s="152"/>
      <c r="I13" s="151"/>
      <c r="J13" s="121">
        <v>488716</v>
      </c>
      <c r="K13" s="151"/>
      <c r="M13" s="154"/>
      <c r="N13" s="155"/>
      <c r="P13" s="154"/>
      <c r="S13" s="154"/>
    </row>
    <row r="14" spans="1:19" ht="1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5" customHeight="1" x14ac:dyDescent="0.25">
      <c r="A16" s="120"/>
      <c r="B16" s="150" t="s">
        <v>45</v>
      </c>
      <c r="C16" s="142"/>
      <c r="D16" s="121">
        <v>24016.994999999999</v>
      </c>
      <c r="E16" s="132"/>
      <c r="F16" s="153"/>
      <c r="G16" s="121" t="s">
        <v>41</v>
      </c>
      <c r="H16" s="152"/>
      <c r="I16" s="151"/>
      <c r="J16" s="121">
        <v>24016.994999999999</v>
      </c>
      <c r="K16" s="151"/>
      <c r="M16" s="154"/>
      <c r="N16" s="155"/>
      <c r="P16" s="154"/>
      <c r="S16" s="154"/>
    </row>
    <row r="17" spans="1:19" ht="1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5" customHeight="1" x14ac:dyDescent="0.25">
      <c r="A19" s="120"/>
      <c r="B19" s="150" t="s">
        <v>47</v>
      </c>
      <c r="C19" s="142"/>
      <c r="D19" s="121">
        <v>464699.005</v>
      </c>
      <c r="E19" s="132"/>
      <c r="F19" s="153"/>
      <c r="G19" s="121" t="s">
        <v>41</v>
      </c>
      <c r="H19" s="152"/>
      <c r="I19" s="151"/>
      <c r="J19" s="121">
        <v>464699.005</v>
      </c>
      <c r="K19" s="151"/>
      <c r="M19" s="154"/>
      <c r="N19" s="155"/>
      <c r="P19" s="154"/>
      <c r="S19" s="154"/>
    </row>
    <row r="20" spans="1:19" ht="1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5" customHeight="1" x14ac:dyDescent="0.25">
      <c r="A21" s="150" t="s">
        <v>48</v>
      </c>
      <c r="B21" s="120"/>
      <c r="C21" s="142"/>
      <c r="D21" s="121">
        <v>1187822.2</v>
      </c>
      <c r="E21" s="152"/>
      <c r="F21" s="153"/>
      <c r="G21" s="121">
        <v>842338.99199999997</v>
      </c>
      <c r="H21" s="152"/>
      <c r="I21" s="151"/>
      <c r="J21" s="121">
        <v>2030161.192</v>
      </c>
      <c r="K21" s="151"/>
      <c r="M21" s="154"/>
      <c r="N21" s="155"/>
      <c r="P21" s="154"/>
      <c r="S21" s="154"/>
    </row>
    <row r="22" spans="1:19" ht="1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5" customHeight="1" x14ac:dyDescent="0.25">
      <c r="A23" s="150" t="s">
        <v>49</v>
      </c>
      <c r="B23" s="120"/>
      <c r="C23" s="142"/>
      <c r="D23" s="121">
        <v>3220004.8829999999</v>
      </c>
      <c r="E23" s="152"/>
      <c r="F23" s="153"/>
      <c r="G23" s="121">
        <v>2259701.9019999998</v>
      </c>
      <c r="H23" s="152"/>
      <c r="I23" s="151"/>
      <c r="J23" s="121">
        <v>5479706.7850000001</v>
      </c>
      <c r="K23" s="151"/>
      <c r="M23" s="154"/>
      <c r="N23" s="155"/>
      <c r="P23" s="154"/>
      <c r="S23" s="154"/>
    </row>
    <row r="24" spans="1:19" ht="1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5" customHeight="1" x14ac:dyDescent="0.25">
      <c r="A25" s="150" t="s">
        <v>50</v>
      </c>
      <c r="B25" s="120"/>
      <c r="C25" s="142"/>
      <c r="D25" s="121">
        <v>2293699.4900000002</v>
      </c>
      <c r="E25" s="152" t="s">
        <v>51</v>
      </c>
      <c r="F25" s="153"/>
      <c r="G25" s="121">
        <v>3123825.9419999998</v>
      </c>
      <c r="H25" s="152" t="s">
        <v>52</v>
      </c>
      <c r="I25" s="151"/>
      <c r="J25" s="121">
        <v>5417525.432</v>
      </c>
      <c r="K25" s="151"/>
      <c r="M25" s="154"/>
      <c r="N25" s="155"/>
      <c r="P25" s="154"/>
      <c r="S25" s="154"/>
    </row>
    <row r="26" spans="1:19" ht="1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5" customHeight="1" x14ac:dyDescent="0.25">
      <c r="A28" s="120"/>
      <c r="B28" s="150" t="s">
        <v>53</v>
      </c>
      <c r="C28" s="142"/>
      <c r="D28" s="121">
        <v>100237.58100000001</v>
      </c>
      <c r="E28" s="152"/>
      <c r="F28" s="153"/>
      <c r="G28" s="121">
        <v>507844.53899999999</v>
      </c>
      <c r="H28" s="152"/>
      <c r="I28" s="151"/>
      <c r="J28" s="121">
        <v>608082.12</v>
      </c>
      <c r="K28" s="151"/>
      <c r="M28" s="154"/>
      <c r="N28" s="155"/>
      <c r="P28" s="154"/>
      <c r="S28" s="154"/>
    </row>
    <row r="29" spans="1:19" ht="1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5" customHeight="1" x14ac:dyDescent="0.25">
      <c r="A31" s="120"/>
      <c r="B31" s="150" t="s">
        <v>55</v>
      </c>
      <c r="C31" s="142"/>
      <c r="D31" s="121">
        <v>15429.234</v>
      </c>
      <c r="E31" s="152"/>
      <c r="F31" s="153"/>
      <c r="G31" s="121">
        <v>24341.112000000001</v>
      </c>
      <c r="H31" s="152"/>
      <c r="I31" s="151"/>
      <c r="J31" s="121">
        <v>39770.345999999998</v>
      </c>
      <c r="K31" s="151"/>
      <c r="M31" s="154"/>
      <c r="N31" s="155"/>
      <c r="P31" s="154"/>
      <c r="S31" s="154"/>
    </row>
    <row r="32" spans="1:19" ht="1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5" customHeight="1" x14ac:dyDescent="0.25">
      <c r="A35" s="120"/>
      <c r="B35" s="150" t="s">
        <v>57</v>
      </c>
      <c r="C35" s="142"/>
      <c r="D35" s="121">
        <v>100</v>
      </c>
      <c r="E35" s="152"/>
      <c r="F35" s="153"/>
      <c r="G35" s="121">
        <v>8677.4179999999997</v>
      </c>
      <c r="H35" s="152"/>
      <c r="I35" s="151"/>
      <c r="J35" s="121">
        <v>8777.4179999999997</v>
      </c>
      <c r="K35" s="151"/>
      <c r="M35" s="154"/>
      <c r="N35" s="155"/>
      <c r="P35" s="154"/>
      <c r="S35" s="154"/>
    </row>
    <row r="36" spans="1:19" ht="1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5" customHeight="1" x14ac:dyDescent="0.25">
      <c r="A39" s="120"/>
      <c r="B39" s="150" t="s">
        <v>59</v>
      </c>
      <c r="C39" s="142"/>
      <c r="D39" s="121">
        <v>1652521.2050000001</v>
      </c>
      <c r="E39" s="152"/>
      <c r="F39" s="153"/>
      <c r="G39" s="121">
        <v>842338.99199999997</v>
      </c>
      <c r="H39" s="152"/>
      <c r="I39" s="151"/>
      <c r="J39" s="121">
        <v>2494860.1970000002</v>
      </c>
      <c r="K39" s="151"/>
      <c r="M39" s="154"/>
      <c r="N39" s="155"/>
      <c r="P39" s="154"/>
      <c r="S39" s="154"/>
    </row>
    <row r="40" spans="1:19" ht="1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5" customHeight="1" x14ac:dyDescent="0.25">
      <c r="A41" s="120"/>
      <c r="B41" s="150" t="s">
        <v>60</v>
      </c>
      <c r="C41" s="142"/>
      <c r="D41" s="121">
        <v>7266463.159</v>
      </c>
      <c r="E41" s="152" t="s">
        <v>51</v>
      </c>
      <c r="F41" s="153"/>
      <c r="G41" s="121">
        <v>6733711.375</v>
      </c>
      <c r="H41" s="152" t="s">
        <v>52</v>
      </c>
      <c r="I41" s="151"/>
      <c r="J41" s="121">
        <v>14000174.534</v>
      </c>
      <c r="K41" s="151"/>
      <c r="M41" s="154"/>
      <c r="N41" s="155"/>
      <c r="P41" s="154"/>
      <c r="S41" s="154"/>
    </row>
    <row r="42" spans="1:19" ht="15" customHeight="1" x14ac:dyDescent="0.25">
      <c r="A42" s="120"/>
      <c r="B42" s="120"/>
      <c r="C42" s="158" t="s">
        <v>2</v>
      </c>
      <c r="D42" s="121">
        <v>7266436.9740000004</v>
      </c>
      <c r="E42" s="152" t="s">
        <v>3</v>
      </c>
      <c r="F42" s="153" t="s">
        <v>2</v>
      </c>
      <c r="G42" s="121">
        <v>6733737.5599999996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5" customHeight="1" x14ac:dyDescent="0.25">
      <c r="A44" s="120"/>
      <c r="B44" s="150" t="s">
        <v>61</v>
      </c>
      <c r="C44" s="142"/>
      <c r="D44" s="121">
        <v>7281992.3930000002</v>
      </c>
      <c r="E44" s="152" t="s">
        <v>51</v>
      </c>
      <c r="F44" s="153"/>
      <c r="G44" s="121">
        <v>6766729.9050000003</v>
      </c>
      <c r="H44" s="152" t="s">
        <v>52</v>
      </c>
      <c r="I44" s="151"/>
      <c r="J44" s="121">
        <v>14048722.298</v>
      </c>
      <c r="K44" s="151"/>
      <c r="M44" s="154"/>
      <c r="N44" s="155"/>
      <c r="P44" s="154"/>
      <c r="S44" s="154"/>
    </row>
    <row r="45" spans="1:19" ht="15" customHeight="1" x14ac:dyDescent="0.25">
      <c r="A45" s="120"/>
      <c r="B45" s="120"/>
      <c r="C45" s="158" t="s">
        <v>2</v>
      </c>
      <c r="D45" s="121">
        <v>7281966.2079999996</v>
      </c>
      <c r="E45" s="152" t="s">
        <v>3</v>
      </c>
      <c r="F45" s="153" t="s">
        <v>2</v>
      </c>
      <c r="G45" s="121">
        <v>6766756.0899999999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40.7109375" customWidth="1"/>
    <col min="2" max="2" width="1.7109375" style="11" customWidth="1"/>
    <col min="3" max="3" width="11.28515625" bestFit="1" customWidth="1"/>
    <col min="4" max="4" width="3.7109375" style="10" customWidth="1"/>
    <col min="5" max="5" width="3.7109375" style="11" customWidth="1"/>
    <col min="6" max="6" width="11.28515625" bestFit="1" customWidth="1"/>
    <col min="7" max="7" width="3.7109375" style="10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5" customHeight="1" x14ac:dyDescent="0.25">
      <c r="A3" s="25" t="str">
        <f>"(As at end of "&amp;TEXT(Table1A!C7,"mmmm yyyy")&amp;")"</f>
        <v>(As at end of February 2018)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100000000000001" customHeight="1" x14ac:dyDescent="0.25">
      <c r="A11" s="32" t="s">
        <v>66</v>
      </c>
      <c r="B11" s="27"/>
      <c r="C11" s="88">
        <v>1187822.2</v>
      </c>
      <c r="D11" s="26"/>
      <c r="E11" s="27"/>
      <c r="F11" s="88">
        <v>842338.99199999997</v>
      </c>
      <c r="G11" s="26"/>
      <c r="H11" s="17"/>
      <c r="I11" s="88">
        <v>2030161.192</v>
      </c>
      <c r="J11" s="17"/>
      <c r="K11" s="1"/>
      <c r="L11" s="127"/>
      <c r="M11" s="15"/>
      <c r="N11" s="127"/>
      <c r="P11" s="127"/>
      <c r="Q11" s="127"/>
      <c r="S11" s="127"/>
    </row>
    <row r="12" spans="1:19" ht="20.100000000000001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100000000000001" customHeight="1" x14ac:dyDescent="0.25">
      <c r="A13" s="32" t="s">
        <v>67</v>
      </c>
      <c r="B13" s="27"/>
      <c r="C13" s="88">
        <v>3220004.8829999999</v>
      </c>
      <c r="D13" s="26"/>
      <c r="E13" s="27"/>
      <c r="F13" s="88">
        <v>2259701.9019999998</v>
      </c>
      <c r="G13" s="26"/>
      <c r="H13" s="17"/>
      <c r="I13" s="88">
        <v>5479706.7850000001</v>
      </c>
      <c r="J13" s="17"/>
      <c r="L13" s="127"/>
      <c r="M13" s="15"/>
      <c r="N13" s="127"/>
      <c r="P13" s="127"/>
      <c r="Q13" s="127"/>
      <c r="S13" s="127"/>
    </row>
    <row r="14" spans="1:19" ht="20.100000000000001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100000000000001" customHeight="1" x14ac:dyDescent="0.25">
      <c r="A15" s="32" t="s">
        <v>68</v>
      </c>
      <c r="B15" s="27"/>
      <c r="C15" s="88">
        <v>2293699.4900000002</v>
      </c>
      <c r="D15" s="32" t="s">
        <v>51</v>
      </c>
      <c r="E15" s="27"/>
      <c r="F15" s="88">
        <v>3123825.9419999998</v>
      </c>
      <c r="G15" s="32" t="s">
        <v>52</v>
      </c>
      <c r="H15" s="17"/>
      <c r="I15" s="88">
        <v>5417525.432</v>
      </c>
      <c r="J15" s="17"/>
      <c r="L15" s="127"/>
      <c r="M15" s="15"/>
      <c r="N15" s="127"/>
      <c r="P15" s="127"/>
      <c r="Q15" s="127"/>
      <c r="S15" s="127"/>
    </row>
    <row r="16" spans="1:19" ht="20.100000000000001" customHeight="1" x14ac:dyDescent="0.25">
      <c r="A16" s="17"/>
      <c r="B16" s="33" t="s">
        <v>2</v>
      </c>
      <c r="C16" s="88">
        <v>2293673.3050000002</v>
      </c>
      <c r="D16" s="32" t="s">
        <v>3</v>
      </c>
      <c r="E16" s="33" t="s">
        <v>2</v>
      </c>
      <c r="F16" s="88">
        <v>3123852.1269999999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100000000000001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100000000000001" customHeight="1" x14ac:dyDescent="0.25">
      <c r="A18" s="32" t="s">
        <v>69</v>
      </c>
      <c r="B18" s="27"/>
      <c r="C18" s="88">
        <v>6701526.5729999999</v>
      </c>
      <c r="D18" s="32" t="s">
        <v>51</v>
      </c>
      <c r="E18" s="27"/>
      <c r="F18" s="88">
        <v>6225866.8360000001</v>
      </c>
      <c r="G18" s="32" t="s">
        <v>52</v>
      </c>
      <c r="H18" s="17"/>
      <c r="I18" s="88">
        <v>12927393.409</v>
      </c>
      <c r="J18" s="17"/>
      <c r="L18" s="127"/>
      <c r="M18" s="15"/>
      <c r="N18" s="127"/>
      <c r="P18" s="127"/>
      <c r="Q18" s="127"/>
      <c r="S18" s="127"/>
    </row>
    <row r="19" spans="1:19" ht="20.100000000000001" customHeight="1" x14ac:dyDescent="0.25">
      <c r="A19" s="17"/>
      <c r="B19" s="33" t="s">
        <v>2</v>
      </c>
      <c r="C19" s="88">
        <v>6701500.3880000003</v>
      </c>
      <c r="D19" s="32" t="s">
        <v>3</v>
      </c>
      <c r="E19" s="33" t="s">
        <v>2</v>
      </c>
      <c r="F19" s="88">
        <v>6225893.0209999997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100000000000001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100000000000001" customHeight="1" x14ac:dyDescent="0.25">
      <c r="A21" s="32" t="s">
        <v>70</v>
      </c>
      <c r="B21" s="27"/>
      <c r="C21" s="88">
        <v>10143.043</v>
      </c>
      <c r="D21" s="26"/>
      <c r="E21" s="27"/>
      <c r="F21" s="88">
        <v>23766.474999999999</v>
      </c>
      <c r="G21" s="26"/>
      <c r="H21" s="17"/>
      <c r="I21" s="88">
        <v>33909.517999999996</v>
      </c>
      <c r="J21" s="17"/>
      <c r="L21" s="127"/>
      <c r="M21" s="15"/>
      <c r="N21" s="127"/>
      <c r="P21" s="127"/>
      <c r="Q21" s="127"/>
      <c r="S21" s="127"/>
    </row>
    <row r="22" spans="1:19" ht="20.100000000000001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100000000000001" customHeight="1" x14ac:dyDescent="0.25">
      <c r="A23" s="32" t="s">
        <v>71</v>
      </c>
      <c r="B23" s="27"/>
      <c r="C23" s="88">
        <v>5286.1909999999998</v>
      </c>
      <c r="D23" s="26"/>
      <c r="E23" s="27"/>
      <c r="F23" s="88">
        <v>574.63699999999994</v>
      </c>
      <c r="G23" s="26"/>
      <c r="H23" s="17"/>
      <c r="I23" s="88">
        <v>5860.8280000000004</v>
      </c>
      <c r="J23" s="17"/>
      <c r="L23" s="127"/>
      <c r="M23" s="15"/>
      <c r="N23" s="127"/>
      <c r="P23" s="127"/>
      <c r="Q23" s="127"/>
      <c r="S23" s="127"/>
    </row>
    <row r="24" spans="1:19" ht="20.100000000000001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100000000000001" customHeight="1" x14ac:dyDescent="0.25">
      <c r="A25" s="32" t="s">
        <v>72</v>
      </c>
      <c r="B25" s="27"/>
      <c r="C25" s="88">
        <v>6716955.807</v>
      </c>
      <c r="D25" s="32" t="s">
        <v>51</v>
      </c>
      <c r="E25" s="27"/>
      <c r="F25" s="88">
        <v>6250207.9479999999</v>
      </c>
      <c r="G25" s="32" t="s">
        <v>52</v>
      </c>
      <c r="H25" s="17"/>
      <c r="I25" s="88">
        <v>12967163.755000001</v>
      </c>
      <c r="J25" s="17"/>
      <c r="L25" s="127"/>
      <c r="M25" s="15"/>
      <c r="N25" s="127"/>
      <c r="P25" s="127"/>
      <c r="Q25" s="127"/>
      <c r="S25" s="127"/>
    </row>
    <row r="26" spans="1:19" ht="20.100000000000001" customHeight="1" x14ac:dyDescent="0.25">
      <c r="A26" s="17"/>
      <c r="B26" s="33" t="s">
        <v>2</v>
      </c>
      <c r="C26" s="88">
        <v>6716929.6220000004</v>
      </c>
      <c r="D26" s="32" t="s">
        <v>3</v>
      </c>
      <c r="E26" s="33" t="s">
        <v>2</v>
      </c>
      <c r="F26" s="88">
        <v>6250234.1330000004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7"/>
      <c r="B1" s="17"/>
      <c r="C1" s="17"/>
      <c r="D1" s="17"/>
      <c r="E1" s="17"/>
      <c r="F1" s="17"/>
    </row>
    <row r="2" spans="1:11" ht="15" x14ac:dyDescent="0.25">
      <c r="A2" s="182" t="s">
        <v>142</v>
      </c>
      <c r="B2" s="182"/>
      <c r="C2" s="182"/>
      <c r="D2" s="182"/>
      <c r="E2" s="182"/>
      <c r="F2" s="19"/>
    </row>
    <row r="3" spans="1:11" ht="15" x14ac:dyDescent="0.25">
      <c r="A3" s="25" t="str">
        <f>"(As at end of "&amp;TEXT(Table1A!C7,"mmmm yyyy")&amp;")"</f>
        <v>(As at end of February 2018)</v>
      </c>
      <c r="B3" s="19"/>
      <c r="C3" s="19"/>
      <c r="D3" s="19"/>
      <c r="E3" s="19"/>
      <c r="F3" s="19"/>
    </row>
    <row r="4" spans="1:11" ht="15" x14ac:dyDescent="0.25">
      <c r="A4" s="25"/>
      <c r="B4" s="19"/>
      <c r="C4" s="19"/>
      <c r="D4" s="19"/>
      <c r="E4" s="19"/>
      <c r="F4" s="17"/>
    </row>
    <row r="5" spans="1:11" ht="15" x14ac:dyDescent="0.25">
      <c r="A5" s="17"/>
      <c r="B5" s="17"/>
      <c r="C5" s="17"/>
      <c r="D5" s="17"/>
      <c r="E5" s="17"/>
      <c r="F5" s="17"/>
    </row>
    <row r="6" spans="1:11" ht="15" x14ac:dyDescent="0.25">
      <c r="A6" s="17"/>
      <c r="B6" s="17"/>
      <c r="C6" s="17"/>
      <c r="D6" s="17"/>
      <c r="E6" s="28" t="s">
        <v>34</v>
      </c>
      <c r="F6" s="17"/>
    </row>
    <row r="7" spans="1:11" ht="15" x14ac:dyDescent="0.25">
      <c r="A7" s="17"/>
      <c r="B7" s="17"/>
      <c r="C7" s="94"/>
      <c r="D7" s="17"/>
      <c r="E7" s="17"/>
      <c r="F7" s="17"/>
    </row>
    <row r="8" spans="1:11" ht="15" x14ac:dyDescent="0.25">
      <c r="A8" s="17"/>
      <c r="B8" s="17"/>
      <c r="C8" s="17"/>
      <c r="D8" s="28" t="s">
        <v>35</v>
      </c>
      <c r="E8" s="17"/>
      <c r="F8" s="17"/>
    </row>
    <row r="9" spans="1:11" ht="15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5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5" x14ac:dyDescent="0.25">
      <c r="A11" s="28"/>
      <c r="B11" s="39"/>
      <c r="C11" s="17"/>
      <c r="D11" s="17"/>
      <c r="E11" s="17"/>
      <c r="F11" s="17"/>
    </row>
    <row r="12" spans="1:11" ht="15" x14ac:dyDescent="0.25">
      <c r="A12" s="17"/>
      <c r="B12" s="30" t="s">
        <v>88</v>
      </c>
      <c r="C12" s="87">
        <v>70967.635999999999</v>
      </c>
      <c r="D12" s="87">
        <v>228334.85699999999</v>
      </c>
      <c r="E12" s="87">
        <v>299302.49300000002</v>
      </c>
      <c r="F12" s="17"/>
      <c r="H12" s="16"/>
      <c r="I12" s="90"/>
      <c r="J12" s="90"/>
      <c r="K12" s="90"/>
    </row>
    <row r="13" spans="1:11" ht="15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5" x14ac:dyDescent="0.25">
      <c r="A14" s="17"/>
      <c r="B14" s="30" t="s">
        <v>89</v>
      </c>
      <c r="C14" s="87">
        <v>15643.272999999999</v>
      </c>
      <c r="D14" s="87">
        <v>198832.59599999999</v>
      </c>
      <c r="E14" s="87">
        <v>214475.86900000001</v>
      </c>
      <c r="F14" s="17"/>
      <c r="H14" s="16"/>
      <c r="I14" s="90"/>
      <c r="J14" s="90"/>
      <c r="K14" s="90"/>
    </row>
    <row r="15" spans="1:11" ht="15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5" x14ac:dyDescent="0.25">
      <c r="A16" s="17"/>
      <c r="B16" s="30" t="s">
        <v>90</v>
      </c>
      <c r="C16" s="87">
        <v>4606540.5460000001</v>
      </c>
      <c r="D16" s="87">
        <v>1504917.673</v>
      </c>
      <c r="E16" s="87">
        <v>6111458.2189999996</v>
      </c>
      <c r="F16" s="17"/>
      <c r="H16" s="16"/>
      <c r="I16" s="90"/>
      <c r="J16" s="90"/>
      <c r="K16" s="90"/>
    </row>
    <row r="17" spans="1:11" ht="15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5" x14ac:dyDescent="0.25">
      <c r="A18" s="17"/>
      <c r="B18" s="30" t="s">
        <v>91</v>
      </c>
      <c r="C18" s="87">
        <v>743656.78200000001</v>
      </c>
      <c r="D18" s="87">
        <v>2112908.5049999999</v>
      </c>
      <c r="E18" s="87">
        <v>2856565.287</v>
      </c>
      <c r="F18" s="17"/>
      <c r="H18" s="16"/>
      <c r="I18" s="90"/>
      <c r="J18" s="90"/>
      <c r="K18" s="90"/>
    </row>
    <row r="19" spans="1:11" ht="15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5" x14ac:dyDescent="0.25">
      <c r="A20" s="120"/>
      <c r="B20" s="150" t="s">
        <v>156</v>
      </c>
      <c r="C20" s="172">
        <v>383.33300000000003</v>
      </c>
      <c r="D20" s="172">
        <v>1009.796</v>
      </c>
      <c r="E20" s="172">
        <v>1393.1289999999999</v>
      </c>
      <c r="F20" s="120"/>
      <c r="H20" s="178"/>
      <c r="I20" s="154"/>
      <c r="J20" s="154"/>
      <c r="K20" s="154"/>
    </row>
    <row r="21" spans="1:11" ht="15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5" x14ac:dyDescent="0.25">
      <c r="A22" s="17"/>
      <c r="B22" s="30" t="s">
        <v>92</v>
      </c>
      <c r="C22" s="87">
        <v>5437191.5700000003</v>
      </c>
      <c r="D22" s="87">
        <v>4046003.4270000001</v>
      </c>
      <c r="E22" s="87">
        <v>9483194.9969999995</v>
      </c>
      <c r="F22" s="17"/>
      <c r="H22" s="16"/>
      <c r="I22" s="90"/>
      <c r="J22" s="90"/>
      <c r="K22" s="90"/>
    </row>
    <row r="23" spans="1:11" ht="15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5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5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5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5" x14ac:dyDescent="0.25">
      <c r="A27" s="17"/>
      <c r="B27" s="30" t="s">
        <v>88</v>
      </c>
      <c r="C27" s="87">
        <v>290.928</v>
      </c>
      <c r="D27" s="87">
        <v>764.07299999999998</v>
      </c>
      <c r="E27" s="87">
        <v>1055.001</v>
      </c>
      <c r="F27" s="17"/>
      <c r="H27" s="16"/>
      <c r="I27" s="90"/>
      <c r="J27" s="90"/>
      <c r="K27" s="90"/>
    </row>
    <row r="28" spans="1:11" ht="15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5" x14ac:dyDescent="0.25">
      <c r="A29" s="17"/>
      <c r="B29" s="30" t="s">
        <v>89</v>
      </c>
      <c r="C29" s="87">
        <v>0.626</v>
      </c>
      <c r="D29" s="87">
        <v>622.65700000000004</v>
      </c>
      <c r="E29" s="87">
        <v>623.28300000000002</v>
      </c>
      <c r="F29" s="17"/>
      <c r="H29" s="16"/>
      <c r="I29" s="90"/>
      <c r="J29" s="90"/>
      <c r="K29" s="90"/>
    </row>
    <row r="30" spans="1:11" ht="15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5" x14ac:dyDescent="0.25">
      <c r="A31" s="17"/>
      <c r="B31" s="30" t="s">
        <v>90</v>
      </c>
      <c r="C31" s="87">
        <v>15055.387000000001</v>
      </c>
      <c r="D31" s="87">
        <v>10418.642</v>
      </c>
      <c r="E31" s="87">
        <v>25474.028999999999</v>
      </c>
      <c r="F31" s="17"/>
      <c r="H31" s="16"/>
      <c r="I31" s="90"/>
      <c r="J31" s="90"/>
      <c r="K31" s="90"/>
    </row>
    <row r="32" spans="1:11" ht="15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5" x14ac:dyDescent="0.25">
      <c r="A33" s="17"/>
      <c r="B33" s="30" t="s">
        <v>91</v>
      </c>
      <c r="C33" s="87">
        <v>1753.75</v>
      </c>
      <c r="D33" s="87">
        <v>17991.865000000002</v>
      </c>
      <c r="E33" s="87">
        <v>19745.615000000002</v>
      </c>
      <c r="F33" s="17"/>
      <c r="H33" s="16"/>
      <c r="I33" s="90"/>
      <c r="J33" s="90"/>
      <c r="K33" s="90"/>
    </row>
    <row r="34" spans="1:11" ht="15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5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5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5" x14ac:dyDescent="0.25">
      <c r="A37" s="17"/>
      <c r="B37" s="30" t="s">
        <v>92</v>
      </c>
      <c r="C37" s="87">
        <v>17100.690999999999</v>
      </c>
      <c r="D37" s="87">
        <v>29797.237000000001</v>
      </c>
      <c r="E37" s="87">
        <v>46897.928</v>
      </c>
      <c r="F37" s="17"/>
      <c r="H37" s="16"/>
      <c r="I37" s="90"/>
      <c r="J37" s="90"/>
      <c r="K37" s="90"/>
    </row>
    <row r="38" spans="1:11" ht="15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5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5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5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5" x14ac:dyDescent="0.25">
      <c r="A42" s="17"/>
      <c r="B42" s="30" t="s">
        <v>88</v>
      </c>
      <c r="C42" s="87">
        <v>1.08</v>
      </c>
      <c r="D42" s="87">
        <v>0.67400000000000004</v>
      </c>
      <c r="E42" s="87">
        <v>1.754</v>
      </c>
      <c r="F42" s="17"/>
      <c r="H42" s="16"/>
      <c r="I42" s="90"/>
      <c r="J42" s="90"/>
      <c r="K42" s="90"/>
    </row>
    <row r="43" spans="1:11" ht="15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5" x14ac:dyDescent="0.25">
      <c r="A44" s="17"/>
      <c r="B44" s="30" t="s">
        <v>89</v>
      </c>
      <c r="C44" s="87">
        <v>7.3940000000000001</v>
      </c>
      <c r="D44" s="87">
        <v>125.02200000000001</v>
      </c>
      <c r="E44" s="87">
        <v>132.416</v>
      </c>
      <c r="F44" s="17"/>
      <c r="H44" s="16"/>
      <c r="I44" s="90"/>
      <c r="J44" s="90"/>
      <c r="K44" s="90"/>
    </row>
    <row r="45" spans="1:11" ht="15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5" x14ac:dyDescent="0.25">
      <c r="A46" s="17"/>
      <c r="B46" s="30" t="s">
        <v>90</v>
      </c>
      <c r="C46" s="87">
        <v>12461.974</v>
      </c>
      <c r="D46" s="87">
        <v>78.292000000000002</v>
      </c>
      <c r="E46" s="87">
        <v>12540.266</v>
      </c>
      <c r="F46" s="17"/>
      <c r="H46" s="16"/>
      <c r="I46" s="90"/>
      <c r="J46" s="90"/>
      <c r="K46" s="90"/>
    </row>
    <row r="47" spans="1:11" ht="15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75" customHeight="1" x14ac:dyDescent="0.25">
      <c r="A48" s="17"/>
      <c r="B48" s="30" t="s">
        <v>91</v>
      </c>
      <c r="C48" s="87">
        <v>28.265999999999998</v>
      </c>
      <c r="D48" s="87">
        <v>5230.1459999999997</v>
      </c>
      <c r="E48" s="87">
        <v>5258.4120000000003</v>
      </c>
      <c r="F48" s="17"/>
      <c r="H48" s="16"/>
      <c r="I48" s="90"/>
      <c r="J48" s="90"/>
      <c r="K48" s="90"/>
    </row>
    <row r="49" spans="1:11" ht="12.75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5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75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5" x14ac:dyDescent="0.25">
      <c r="A52" s="17"/>
      <c r="B52" s="30" t="s">
        <v>92</v>
      </c>
      <c r="C52" s="87">
        <v>12498.714</v>
      </c>
      <c r="D52" s="87">
        <v>5434.134</v>
      </c>
      <c r="E52" s="87">
        <v>17933</v>
      </c>
      <c r="F52" s="17"/>
      <c r="H52" s="16"/>
      <c r="I52" s="90"/>
      <c r="J52" s="90"/>
      <c r="K52" s="90"/>
    </row>
    <row r="53" spans="1:11" ht="15" x14ac:dyDescent="0.25">
      <c r="A53" s="17"/>
      <c r="B53" s="17"/>
      <c r="C53" s="17"/>
      <c r="D53" s="17"/>
      <c r="E53" s="17"/>
      <c r="F53" s="17"/>
    </row>
    <row r="54" spans="1:11" ht="15" x14ac:dyDescent="0.25">
      <c r="A54" s="17"/>
      <c r="B54" s="17"/>
      <c r="C54" s="17"/>
      <c r="D54" s="17"/>
      <c r="E54" s="17"/>
      <c r="F54" s="17"/>
    </row>
    <row r="56" spans="1:11" ht="15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7"/>
      <c r="B1" s="17"/>
      <c r="C1" s="22"/>
      <c r="D1" s="22"/>
      <c r="E1" s="17"/>
      <c r="F1" s="17"/>
    </row>
    <row r="2" spans="1:11" s="13" customFormat="1" ht="18.75" x14ac:dyDescent="0.3">
      <c r="A2" s="86" t="s">
        <v>143</v>
      </c>
      <c r="B2" s="12"/>
      <c r="C2" s="12"/>
      <c r="D2" s="12"/>
      <c r="E2" s="12"/>
      <c r="F2" s="12"/>
    </row>
    <row r="3" spans="1:11" ht="15" x14ac:dyDescent="0.25">
      <c r="A3" s="25" t="str">
        <f>'Table1C Monsupp'!A3</f>
        <v>(As at end of February 2018)</v>
      </c>
      <c r="B3" s="19"/>
      <c r="C3" s="19"/>
      <c r="D3" s="19"/>
      <c r="E3" s="19"/>
      <c r="F3" s="19"/>
    </row>
    <row r="4" spans="1:11" ht="12.4" customHeight="1" x14ac:dyDescent="0.25">
      <c r="A4" s="25"/>
      <c r="B4" s="19"/>
      <c r="C4" s="19"/>
      <c r="D4" s="19"/>
      <c r="E4" s="19"/>
      <c r="F4" s="17"/>
    </row>
    <row r="5" spans="1:11" ht="12.4" customHeight="1" x14ac:dyDescent="0.25">
      <c r="A5" s="17"/>
      <c r="B5" s="17"/>
      <c r="C5" s="17"/>
      <c r="D5" s="17"/>
      <c r="E5" s="17"/>
      <c r="F5" s="17"/>
    </row>
    <row r="6" spans="1:11" ht="12.4" customHeight="1" x14ac:dyDescent="0.25">
      <c r="A6" s="17"/>
      <c r="B6" s="17"/>
      <c r="C6" s="17"/>
      <c r="D6" s="17"/>
      <c r="E6" s="28" t="s">
        <v>73</v>
      </c>
      <c r="F6" s="17"/>
    </row>
    <row r="7" spans="1:11" ht="12.4" customHeight="1" x14ac:dyDescent="0.25">
      <c r="A7" s="17"/>
      <c r="B7" s="17"/>
      <c r="C7" s="94"/>
      <c r="D7" s="17"/>
      <c r="E7" s="17"/>
      <c r="F7" s="17"/>
    </row>
    <row r="8" spans="1:11" ht="12.4" customHeight="1" x14ac:dyDescent="0.25">
      <c r="A8" s="17"/>
      <c r="B8" s="17"/>
      <c r="C8" s="17"/>
      <c r="D8" s="28" t="s">
        <v>35</v>
      </c>
      <c r="E8" s="17"/>
      <c r="F8" s="17"/>
    </row>
    <row r="9" spans="1:11" ht="12.4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" customHeight="1" x14ac:dyDescent="0.25">
      <c r="A12" s="17"/>
      <c r="B12" s="39"/>
      <c r="C12" s="17"/>
      <c r="D12" s="17"/>
      <c r="E12" s="17"/>
      <c r="F12" s="17"/>
    </row>
    <row r="13" spans="1:11" ht="12.4" customHeight="1" x14ac:dyDescent="0.25">
      <c r="A13" s="17"/>
      <c r="B13" s="30" t="s">
        <v>77</v>
      </c>
      <c r="C13" s="88">
        <v>135908.321</v>
      </c>
      <c r="D13" s="88">
        <v>170589.38500000001</v>
      </c>
      <c r="E13" s="88">
        <v>306497.70600000001</v>
      </c>
      <c r="F13" s="17"/>
      <c r="H13" s="16"/>
      <c r="I13" s="128"/>
      <c r="J13" s="128"/>
      <c r="K13" s="128"/>
    </row>
    <row r="14" spans="1:11" ht="12.4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" customHeight="1" x14ac:dyDescent="0.25">
      <c r="A15" s="17"/>
      <c r="B15" s="30" t="s">
        <v>78</v>
      </c>
      <c r="C15" s="88">
        <v>209971.55100000001</v>
      </c>
      <c r="D15" s="88">
        <v>339683.31099999999</v>
      </c>
      <c r="E15" s="88">
        <v>549654.86199999996</v>
      </c>
      <c r="F15" s="17"/>
      <c r="H15" s="16"/>
      <c r="I15" s="128"/>
      <c r="J15" s="128"/>
      <c r="K15" s="128"/>
    </row>
    <row r="16" spans="1:11" ht="12.4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" customHeight="1" x14ac:dyDescent="0.25">
      <c r="A17" s="17"/>
      <c r="B17" s="30" t="s">
        <v>79</v>
      </c>
      <c r="C17" s="88">
        <v>196455.37299999999</v>
      </c>
      <c r="D17" s="88">
        <v>228222.28</v>
      </c>
      <c r="E17" s="88">
        <v>424677.65299999999</v>
      </c>
      <c r="F17" s="17"/>
      <c r="H17" s="16"/>
      <c r="I17" s="128"/>
      <c r="J17" s="128"/>
      <c r="K17" s="128"/>
    </row>
    <row r="18" spans="1:11" ht="12.4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" customHeight="1" x14ac:dyDescent="0.25">
      <c r="A19" s="17"/>
      <c r="B19" s="30" t="s">
        <v>80</v>
      </c>
      <c r="C19" s="88">
        <v>542335.245</v>
      </c>
      <c r="D19" s="88">
        <v>738494.97600000002</v>
      </c>
      <c r="E19" s="88">
        <v>1280830.2209999999</v>
      </c>
      <c r="F19" s="17"/>
      <c r="H19" s="16"/>
      <c r="I19" s="128"/>
      <c r="J19" s="128"/>
      <c r="K19" s="128"/>
    </row>
    <row r="20" spans="1:11" ht="12.4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" customHeight="1" x14ac:dyDescent="0.25">
      <c r="A25" s="17"/>
      <c r="B25" s="30" t="s">
        <v>77</v>
      </c>
      <c r="C25" s="88">
        <v>157.845</v>
      </c>
      <c r="D25" s="88">
        <v>125.52500000000001</v>
      </c>
      <c r="E25" s="88">
        <v>283.37</v>
      </c>
      <c r="F25" s="17"/>
      <c r="H25" s="16"/>
      <c r="I25" s="128"/>
      <c r="J25" s="128"/>
      <c r="K25" s="128"/>
    </row>
    <row r="26" spans="1:11" ht="12.4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" customHeight="1" x14ac:dyDescent="0.25">
      <c r="A27" s="17"/>
      <c r="B27" s="30" t="s">
        <v>78</v>
      </c>
      <c r="C27" s="88">
        <v>2561.75</v>
      </c>
      <c r="D27" s="88">
        <v>3040.9279999999999</v>
      </c>
      <c r="E27" s="88">
        <v>5602.6779999999999</v>
      </c>
      <c r="F27" s="17"/>
      <c r="H27" s="16"/>
      <c r="I27" s="128"/>
      <c r="J27" s="128"/>
      <c r="K27" s="128"/>
    </row>
    <row r="28" spans="1:11" ht="12.4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" customHeight="1" x14ac:dyDescent="0.25">
      <c r="A29" s="17"/>
      <c r="B29" s="30" t="s">
        <v>79</v>
      </c>
      <c r="C29" s="88">
        <v>676</v>
      </c>
      <c r="D29" s="88">
        <v>546</v>
      </c>
      <c r="E29" s="88">
        <v>1222</v>
      </c>
      <c r="F29" s="17"/>
      <c r="H29" s="16"/>
      <c r="I29" s="128"/>
      <c r="J29" s="128"/>
      <c r="K29" s="128"/>
    </row>
    <row r="30" spans="1:11" ht="12.4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" customHeight="1" x14ac:dyDescent="0.25">
      <c r="A31" s="17"/>
      <c r="B31" s="30" t="s">
        <v>80</v>
      </c>
      <c r="C31" s="88">
        <v>3395.5949999999998</v>
      </c>
      <c r="D31" s="88">
        <v>3712.453</v>
      </c>
      <c r="E31" s="88">
        <v>7108.0479999999998</v>
      </c>
      <c r="F31" s="17"/>
      <c r="H31" s="16"/>
      <c r="I31" s="128"/>
      <c r="J31" s="128"/>
      <c r="K31" s="128"/>
    </row>
    <row r="32" spans="1:11" ht="12.4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" customHeight="1" x14ac:dyDescent="0.25">
      <c r="A37" s="17"/>
      <c r="B37" s="30" t="s">
        <v>77</v>
      </c>
      <c r="C37" s="88">
        <v>0.95199999999999996</v>
      </c>
      <c r="D37" s="88">
        <v>0</v>
      </c>
      <c r="E37" s="88">
        <v>0.95199999999999996</v>
      </c>
      <c r="F37" s="41" t="s">
        <v>85</v>
      </c>
      <c r="G37" s="9"/>
      <c r="H37" s="16"/>
      <c r="I37" s="128"/>
      <c r="J37" s="128"/>
      <c r="K37" s="128"/>
    </row>
    <row r="38" spans="1:11" ht="12.4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" customHeight="1" x14ac:dyDescent="0.25">
      <c r="A39" s="17"/>
      <c r="B39" s="30" t="s">
        <v>78</v>
      </c>
      <c r="C39" s="88">
        <v>5970.9</v>
      </c>
      <c r="D39" s="88">
        <v>1586.9490000000001</v>
      </c>
      <c r="E39" s="88">
        <v>7557.8490000000002</v>
      </c>
      <c r="F39" s="17"/>
      <c r="H39" s="16"/>
      <c r="I39" s="128"/>
      <c r="J39" s="128"/>
      <c r="K39" s="128"/>
    </row>
    <row r="40" spans="1:11" ht="12.4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" customHeight="1" x14ac:dyDescent="0.25">
      <c r="A41" s="17"/>
      <c r="B41" s="30" t="s">
        <v>79</v>
      </c>
      <c r="C41" s="88">
        <v>82</v>
      </c>
      <c r="D41" s="88">
        <v>148.768</v>
      </c>
      <c r="E41" s="88">
        <v>230.768</v>
      </c>
      <c r="F41" s="17"/>
      <c r="H41" s="16"/>
      <c r="I41" s="128"/>
      <c r="J41" s="128"/>
      <c r="K41" s="128"/>
    </row>
    <row r="42" spans="1:11" ht="12.4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" customHeight="1" x14ac:dyDescent="0.25">
      <c r="A43" s="17"/>
      <c r="B43" s="30" t="s">
        <v>80</v>
      </c>
      <c r="C43" s="88">
        <v>6053.8519999999999</v>
      </c>
      <c r="D43" s="88">
        <v>1735.7170000000001</v>
      </c>
      <c r="E43" s="88">
        <v>7789.5690000000004</v>
      </c>
      <c r="F43" s="17"/>
      <c r="H43" s="16"/>
      <c r="I43" s="128"/>
      <c r="J43" s="128"/>
      <c r="K43" s="128"/>
    </row>
    <row r="44" spans="1:11" ht="12.4" customHeight="1" x14ac:dyDescent="0.25">
      <c r="A44" s="17"/>
      <c r="B44" s="17"/>
      <c r="C44" s="17"/>
      <c r="D44" s="17"/>
      <c r="E44" s="17"/>
      <c r="F44" s="17"/>
      <c r="H44" s="2"/>
    </row>
    <row r="45" spans="1:11" ht="12.4" customHeight="1" x14ac:dyDescent="0.25">
      <c r="A45" s="17"/>
      <c r="B45" s="17"/>
      <c r="C45" s="17"/>
      <c r="D45" s="17"/>
      <c r="E45" s="17"/>
      <c r="F45" s="17"/>
      <c r="H45" s="2"/>
    </row>
    <row r="46" spans="1:11" ht="12.4" customHeight="1" x14ac:dyDescent="0.25">
      <c r="A46" s="17"/>
      <c r="B46" s="17"/>
      <c r="C46" s="31"/>
      <c r="D46" s="31"/>
      <c r="E46" s="31"/>
      <c r="F46" s="17"/>
    </row>
    <row r="47" spans="1:11" ht="12.4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75" x14ac:dyDescent="0.25"/>
  <cols>
    <col min="1" max="1" width="4.140625" style="54" customWidth="1"/>
    <col min="2" max="2" width="45.5703125" style="54" customWidth="1"/>
    <col min="3" max="3" width="18.5703125" style="54" customWidth="1"/>
    <col min="4" max="4" width="18.140625" style="54" customWidth="1"/>
    <col min="5" max="5" width="17.28515625" style="54" customWidth="1"/>
    <col min="6" max="6" width="1.85546875" style="54" customWidth="1"/>
    <col min="7" max="7" width="4.42578125" style="55" customWidth="1"/>
    <col min="8" max="8" width="4.7109375" style="54" customWidth="1"/>
    <col min="9" max="9" width="4.140625" style="54" customWidth="1"/>
    <col min="10" max="10" width="4.140625" style="54" hidden="1" customWidth="1"/>
    <col min="11" max="13" width="11.42578125" style="54" hidden="1" customWidth="1"/>
    <col min="14" max="14" width="5.5703125" style="54" customWidth="1"/>
    <col min="15" max="15" width="0.140625" style="54" customWidth="1"/>
    <col min="16" max="20" width="11.42578125" style="54" customWidth="1"/>
    <col min="21" max="21" width="2.28515625" style="54" customWidth="1"/>
    <col min="22" max="22" width="12.42578125" style="54" customWidth="1"/>
    <col min="23" max="23" width="2.57031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25">
      <c r="A2" s="185" t="s">
        <v>145</v>
      </c>
      <c r="B2" s="185"/>
      <c r="C2" s="185"/>
      <c r="D2" s="185"/>
      <c r="E2" s="185"/>
      <c r="F2" s="185"/>
      <c r="H2" s="13" t="s">
        <v>129</v>
      </c>
    </row>
    <row r="3" spans="1:30" ht="15" customHeight="1" x14ac:dyDescent="0.25">
      <c r="A3" s="186" t="str">
        <f>'Table 1F Monmarket'!A3</f>
        <v>(As at end of February 2018)</v>
      </c>
      <c r="B3" s="186"/>
      <c r="C3" s="186"/>
      <c r="D3" s="186"/>
      <c r="E3" s="186"/>
      <c r="F3" s="186"/>
      <c r="G3" s="58"/>
      <c r="U3" s="57"/>
      <c r="X3" s="3"/>
      <c r="Y3" s="3"/>
      <c r="Z3" s="3"/>
      <c r="AA3" s="3"/>
      <c r="AC3" s="57"/>
    </row>
    <row r="4" spans="1:30" ht="16.5" customHeight="1" x14ac:dyDescent="0.25">
      <c r="A4" s="68"/>
      <c r="B4" s="68"/>
      <c r="C4" s="68"/>
      <c r="D4" s="68"/>
      <c r="E4" s="184"/>
      <c r="F4" s="184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4"/>
      <c r="D5" s="184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3"/>
      <c r="F7" s="183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551784.69200000004</v>
      </c>
      <c r="D12" s="74">
        <f>L12</f>
        <v>743943.14599999995</v>
      </c>
      <c r="E12" s="74">
        <f>M12</f>
        <v>1295727.838</v>
      </c>
      <c r="F12" s="74"/>
      <c r="G12" s="64"/>
      <c r="H12" s="56"/>
      <c r="I12" s="56"/>
      <c r="J12" s="56"/>
      <c r="K12" s="61">
        <v>551784.69200000004</v>
      </c>
      <c r="L12" s="61">
        <v>743943.14599999995</v>
      </c>
      <c r="M12" s="61">
        <v>1295727.838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408799.516</v>
      </c>
      <c r="D14" s="74">
        <f t="shared" si="0"/>
        <v>3924581.9580000001</v>
      </c>
      <c r="E14" s="74">
        <f t="shared" si="0"/>
        <v>4333381.4740000004</v>
      </c>
      <c r="F14" s="74"/>
      <c r="G14" s="64"/>
      <c r="H14" s="56"/>
      <c r="I14" s="56"/>
      <c r="J14" s="56"/>
      <c r="K14" s="61">
        <v>408799.516</v>
      </c>
      <c r="L14" s="61">
        <v>3924581.9580000001</v>
      </c>
      <c r="M14" s="61">
        <v>4333381.4740000004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6716929.6220000004</v>
      </c>
      <c r="D15" s="74">
        <f>L15</f>
        <v>6250234.1330000004</v>
      </c>
      <c r="E15" s="74">
        <f>M15</f>
        <v>12967163.755000001</v>
      </c>
      <c r="F15" s="74"/>
      <c r="G15" s="64"/>
      <c r="H15" s="56"/>
      <c r="I15" s="56"/>
      <c r="J15" s="56"/>
      <c r="K15" s="61">
        <v>6716929.6220000004</v>
      </c>
      <c r="L15" s="61">
        <v>6250234.1330000004</v>
      </c>
      <c r="M15" s="61">
        <v>12967163.755000001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220708.04699999999</v>
      </c>
      <c r="D16" s="74">
        <f t="shared" si="0"/>
        <v>707310.37600000005</v>
      </c>
      <c r="E16" s="74">
        <f t="shared" si="0"/>
        <v>928018.42299999995</v>
      </c>
      <c r="F16" s="74"/>
      <c r="G16" s="64"/>
      <c r="H16" s="56"/>
      <c r="I16" s="56"/>
      <c r="J16" s="56"/>
      <c r="K16" s="61">
        <v>220708.04699999999</v>
      </c>
      <c r="L16" s="61">
        <v>707310.37600000005</v>
      </c>
      <c r="M16" s="61">
        <v>928018.42299999995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20392.545999999998</v>
      </c>
      <c r="D17" s="74">
        <f t="shared" si="0"/>
        <v>481318.87800000003</v>
      </c>
      <c r="E17" s="74">
        <f t="shared" si="0"/>
        <v>501711.424</v>
      </c>
      <c r="F17" s="74"/>
      <c r="G17" s="64"/>
      <c r="H17" s="56"/>
      <c r="I17" s="56"/>
      <c r="J17" s="56"/>
      <c r="K17" s="61">
        <v>20392.545999999998</v>
      </c>
      <c r="L17" s="61">
        <v>481318.87800000003</v>
      </c>
      <c r="M17" s="61">
        <v>501711.424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1682287.344</v>
      </c>
      <c r="D18" s="74">
        <f>L18</f>
        <v>1787992.54</v>
      </c>
      <c r="E18" s="74">
        <f>M18</f>
        <v>3470279.8840000001</v>
      </c>
      <c r="F18" s="74"/>
      <c r="G18" s="64"/>
      <c r="H18" s="56"/>
      <c r="I18" s="56"/>
      <c r="J18" s="56"/>
      <c r="K18" s="61">
        <v>1682287.344</v>
      </c>
      <c r="L18" s="61">
        <v>1787992.54</v>
      </c>
      <c r="M18" s="61">
        <v>3470279.8840000001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9600901.7670000009</v>
      </c>
      <c r="D20" s="74">
        <f>L20</f>
        <v>13895381.030999999</v>
      </c>
      <c r="E20" s="74">
        <f>M20</f>
        <v>23496282.798</v>
      </c>
      <c r="F20" s="74"/>
      <c r="G20" s="64"/>
      <c r="H20" s="56"/>
      <c r="I20" s="56"/>
      <c r="J20" s="56"/>
      <c r="K20" s="61">
        <v>9600901.7670000009</v>
      </c>
      <c r="L20" s="61">
        <v>13895381.030999999</v>
      </c>
      <c r="M20" s="61">
        <v>23496282.798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24016.994999999999</v>
      </c>
      <c r="D25" s="74">
        <f t="shared" si="1"/>
        <v>16110.751</v>
      </c>
      <c r="E25" s="74">
        <f t="shared" si="1"/>
        <v>40127.745999999999</v>
      </c>
      <c r="F25" s="74"/>
      <c r="G25" s="64"/>
      <c r="H25" s="56"/>
      <c r="I25" s="56"/>
      <c r="J25" s="56"/>
      <c r="K25" s="61">
        <v>24016.994999999999</v>
      </c>
      <c r="L25" s="61">
        <v>16110.751</v>
      </c>
      <c r="M25" s="61">
        <v>40127.745999999999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390293.22200000001</v>
      </c>
      <c r="D26" s="74">
        <f t="shared" si="1"/>
        <v>684184.92700000003</v>
      </c>
      <c r="E26" s="74">
        <f t="shared" si="1"/>
        <v>1074478.149</v>
      </c>
      <c r="F26" s="74"/>
      <c r="G26" s="64"/>
      <c r="H26" s="56"/>
      <c r="I26" s="56"/>
      <c r="J26" s="56"/>
      <c r="K26" s="61">
        <v>390293.22200000001</v>
      </c>
      <c r="L26" s="61">
        <v>684184.92700000003</v>
      </c>
      <c r="M26" s="61">
        <v>1074478.149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363088.48800000001</v>
      </c>
      <c r="D28" s="74">
        <f t="shared" ref="D28:D35" si="3">L28</f>
        <v>4588233.5690000001</v>
      </c>
      <c r="E28" s="74">
        <f t="shared" ref="E28:E35" si="4">M28</f>
        <v>4951322.057</v>
      </c>
      <c r="F28" s="74"/>
      <c r="G28" s="64"/>
      <c r="H28" s="56"/>
      <c r="I28" s="56"/>
      <c r="J28" s="56"/>
      <c r="K28" s="61">
        <v>363088.48800000001</v>
      </c>
      <c r="L28" s="61">
        <v>4588233.5690000001</v>
      </c>
      <c r="M28" s="61">
        <v>4951322.057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5466790.9749999996</v>
      </c>
      <c r="D29" s="74">
        <f t="shared" si="3"/>
        <v>4081234.798</v>
      </c>
      <c r="E29" s="74">
        <f t="shared" si="4"/>
        <v>9548025.773</v>
      </c>
      <c r="F29" s="74"/>
      <c r="G29" s="64"/>
      <c r="H29" s="56"/>
      <c r="I29" s="56"/>
      <c r="J29" s="56"/>
      <c r="K29" s="61">
        <v>5466790.9749999996</v>
      </c>
      <c r="L29" s="61">
        <v>4081234.798</v>
      </c>
      <c r="M29" s="61">
        <v>9548025.773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162100.96599999999</v>
      </c>
      <c r="D30" s="74">
        <f t="shared" si="3"/>
        <v>396537.96500000003</v>
      </c>
      <c r="E30" s="74">
        <f t="shared" si="4"/>
        <v>558638.93099999998</v>
      </c>
      <c r="F30" s="74"/>
      <c r="G30" s="64"/>
      <c r="H30" s="56"/>
      <c r="I30" s="56"/>
      <c r="J30" s="56"/>
      <c r="K30" s="61">
        <v>162100.96599999999</v>
      </c>
      <c r="L30" s="61">
        <v>396537.96500000003</v>
      </c>
      <c r="M30" s="61">
        <v>558638.93099999998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120370.466</v>
      </c>
      <c r="D31" s="130">
        <f t="shared" si="3"/>
        <v>190788.41899999999</v>
      </c>
      <c r="E31" s="130">
        <f t="shared" si="4"/>
        <v>311158.88500000001</v>
      </c>
      <c r="F31" s="74"/>
      <c r="G31" s="64"/>
      <c r="H31" s="56"/>
      <c r="I31" s="56"/>
      <c r="J31" s="56"/>
      <c r="K31" s="61">
        <v>120370.466</v>
      </c>
      <c r="L31" s="61">
        <v>190788.41899999999</v>
      </c>
      <c r="M31" s="61">
        <v>311158.88500000001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41730.5</v>
      </c>
      <c r="D34" s="74">
        <f t="shared" si="3"/>
        <v>205749.546</v>
      </c>
      <c r="E34" s="74">
        <f t="shared" si="4"/>
        <v>247480.046</v>
      </c>
      <c r="F34" s="74"/>
      <c r="G34" s="64"/>
      <c r="H34" s="56"/>
      <c r="I34" s="56"/>
      <c r="J34" s="56"/>
      <c r="K34" s="61">
        <v>41730.5</v>
      </c>
      <c r="L34" s="61">
        <v>205749.546</v>
      </c>
      <c r="M34" s="61">
        <v>247480.046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1308910.0449999999</v>
      </c>
      <c r="D35" s="74">
        <f t="shared" si="3"/>
        <v>3278753.5019999999</v>
      </c>
      <c r="E35" s="74">
        <f t="shared" si="4"/>
        <v>4587663.5470000003</v>
      </c>
      <c r="F35" s="74"/>
      <c r="G35" s="64"/>
      <c r="H35" s="56"/>
      <c r="I35" s="56"/>
      <c r="J35" s="56"/>
      <c r="K35" s="61">
        <v>1308910.0449999999</v>
      </c>
      <c r="L35" s="61">
        <v>3278753.5019999999</v>
      </c>
      <c r="M35" s="61">
        <v>4587663.5470000003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22550.473000000002</v>
      </c>
      <c r="D37" s="74">
        <f t="shared" ref="D37:D43" si="6">L37</f>
        <v>459982.25799999997</v>
      </c>
      <c r="E37" s="74">
        <f t="shared" ref="E37:E43" si="7">M37</f>
        <v>482532.73100000003</v>
      </c>
      <c r="F37" s="74"/>
      <c r="G37" s="64"/>
      <c r="H37" s="56"/>
      <c r="I37" s="56"/>
      <c r="J37" s="56"/>
      <c r="K37" s="61">
        <v>22550.473000000002</v>
      </c>
      <c r="L37" s="61">
        <v>459982.25799999997</v>
      </c>
      <c r="M37" s="61">
        <v>482532.73100000003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26822.512999999999</v>
      </c>
      <c r="D38" s="74">
        <f t="shared" si="6"/>
        <v>338942.51400000002</v>
      </c>
      <c r="E38" s="74">
        <f t="shared" si="7"/>
        <v>365765.027</v>
      </c>
      <c r="F38" s="74"/>
      <c r="G38" s="64"/>
      <c r="H38" s="56"/>
      <c r="I38" s="56"/>
      <c r="J38" s="56"/>
      <c r="K38" s="61">
        <v>26822.512999999999</v>
      </c>
      <c r="L38" s="61">
        <v>338942.51400000002</v>
      </c>
      <c r="M38" s="61">
        <v>365765.027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1205164.446</v>
      </c>
      <c r="D39" s="74">
        <f t="shared" si="6"/>
        <v>1025959.105</v>
      </c>
      <c r="E39" s="74">
        <f t="shared" si="7"/>
        <v>2231123.551</v>
      </c>
      <c r="F39" s="74"/>
      <c r="G39" s="64"/>
      <c r="H39" s="56"/>
      <c r="I39" s="56"/>
      <c r="J39" s="56"/>
      <c r="K39" s="61">
        <v>1205164.446</v>
      </c>
      <c r="L39" s="61">
        <v>1025959.105</v>
      </c>
      <c r="M39" s="61">
        <v>2231123.551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54372.612999999998</v>
      </c>
      <c r="D40" s="74">
        <f t="shared" si="6"/>
        <v>1453869.625</v>
      </c>
      <c r="E40" s="74">
        <f t="shared" si="7"/>
        <v>1508242.2379999999</v>
      </c>
      <c r="F40" s="74"/>
      <c r="G40" s="64"/>
      <c r="H40" s="56"/>
      <c r="I40" s="56"/>
      <c r="J40" s="56"/>
      <c r="K40" s="61">
        <v>54372.612999999998</v>
      </c>
      <c r="L40" s="61">
        <v>1453869.625</v>
      </c>
      <c r="M40" s="61">
        <v>1508242.2379999999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103130.21400000001</v>
      </c>
      <c r="D41" s="74">
        <f t="shared" si="6"/>
        <v>121206.20299999999</v>
      </c>
      <c r="E41" s="74">
        <f t="shared" si="7"/>
        <v>224336.41699999999</v>
      </c>
      <c r="F41" s="74"/>
      <c r="G41" s="64"/>
      <c r="H41" s="56"/>
      <c r="I41" s="56"/>
      <c r="J41" s="56"/>
      <c r="K41" s="61">
        <v>103130.21400000001</v>
      </c>
      <c r="L41" s="61">
        <v>121206.20299999999</v>
      </c>
      <c r="M41" s="61">
        <v>224336.41699999999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213594.383</v>
      </c>
      <c r="D42" s="74">
        <f t="shared" si="6"/>
        <v>20.625</v>
      </c>
      <c r="E42" s="74">
        <f t="shared" si="7"/>
        <v>213615.008</v>
      </c>
      <c r="F42" s="74"/>
      <c r="G42" s="64"/>
      <c r="H42" s="56"/>
      <c r="I42" s="56"/>
      <c r="J42" s="56"/>
      <c r="K42" s="61">
        <v>213594.383</v>
      </c>
      <c r="L42" s="61">
        <v>20.625</v>
      </c>
      <c r="M42" s="61">
        <v>213615.008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635899.46600000001</v>
      </c>
      <c r="D43" s="74">
        <f t="shared" si="6"/>
        <v>1662175.7039999999</v>
      </c>
      <c r="E43" s="74">
        <f t="shared" si="7"/>
        <v>2298075.17</v>
      </c>
      <c r="F43" s="74"/>
      <c r="G43" s="64"/>
      <c r="H43" s="56"/>
      <c r="I43" s="56"/>
      <c r="J43" s="56"/>
      <c r="K43" s="61">
        <v>635899.46600000001</v>
      </c>
      <c r="L43" s="61">
        <v>1662175.7039999999</v>
      </c>
      <c r="M43" s="61">
        <v>2298075.17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8667824.7540000007</v>
      </c>
      <c r="D45" s="74">
        <f>L45</f>
        <v>14828458.044</v>
      </c>
      <c r="E45" s="74">
        <f>M45</f>
        <v>23496282.798</v>
      </c>
      <c r="F45" s="74"/>
      <c r="G45" s="64"/>
      <c r="H45" s="56"/>
      <c r="I45" s="56"/>
      <c r="J45" s="56"/>
      <c r="K45" s="61">
        <v>8667824.7540000007</v>
      </c>
      <c r="L45" s="61">
        <v>14828458.044</v>
      </c>
      <c r="M45" s="61">
        <v>23496282.798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189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1312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100000000000001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2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100000000000001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100000000000001" customHeight="1" x14ac:dyDescent="0.25">
      <c r="G71" s="54"/>
    </row>
    <row r="72" spans="7:7" ht="20.100000000000001" customHeight="1" x14ac:dyDescent="0.25">
      <c r="G72" s="54"/>
    </row>
    <row r="73" spans="7:7" ht="20.100000000000001" customHeight="1" x14ac:dyDescent="0.25">
      <c r="G73" s="54"/>
    </row>
    <row r="74" spans="7:7" ht="20.100000000000001" customHeight="1" x14ac:dyDescent="0.25">
      <c r="G74" s="54"/>
    </row>
    <row r="75" spans="7:7" ht="20.100000000000001" customHeight="1" x14ac:dyDescent="0.25">
      <c r="G75" s="54"/>
    </row>
    <row r="76" spans="7:7" ht="20.100000000000001" customHeight="1" x14ac:dyDescent="0.25">
      <c r="G76" s="54"/>
    </row>
    <row r="77" spans="7:7" ht="20.100000000000001" customHeight="1" x14ac:dyDescent="0.25">
      <c r="G77" s="54"/>
    </row>
    <row r="78" spans="7:7" ht="20.100000000000001" customHeight="1" x14ac:dyDescent="0.25">
      <c r="G78" s="54"/>
    </row>
    <row r="79" spans="7:7" ht="20.100000000000001" customHeight="1" x14ac:dyDescent="0.25">
      <c r="G79" s="54"/>
    </row>
    <row r="80" spans="7:7" ht="20.100000000000001" customHeight="1" x14ac:dyDescent="0.25">
      <c r="G80" s="54"/>
    </row>
    <row r="81" spans="7:7" ht="20.100000000000001" customHeight="1" x14ac:dyDescent="0.25">
      <c r="G81" s="54"/>
    </row>
    <row r="82" spans="7:7" ht="20.100000000000001" customHeight="1" x14ac:dyDescent="0.25">
      <c r="G82" s="54"/>
    </row>
    <row r="83" spans="7:7" ht="20.100000000000001" customHeight="1" x14ac:dyDescent="0.25">
      <c r="G83" s="54"/>
    </row>
    <row r="84" spans="7:7" ht="20.100000000000001" customHeight="1" x14ac:dyDescent="0.25">
      <c r="G84" s="54"/>
    </row>
    <row r="85" spans="7:7" ht="20.100000000000001" customHeight="1" x14ac:dyDescent="0.25">
      <c r="G85" s="54"/>
    </row>
    <row r="86" spans="7:7" ht="20.100000000000001" customHeight="1" x14ac:dyDescent="0.25">
      <c r="G86" s="54"/>
    </row>
    <row r="87" spans="7:7" ht="20.100000000000001" customHeight="1" x14ac:dyDescent="0.25">
      <c r="G87" s="54"/>
    </row>
    <row r="88" spans="7:7" ht="20.100000000000001" customHeight="1" x14ac:dyDescent="0.25">
      <c r="G88" s="54"/>
    </row>
    <row r="89" spans="7:7" ht="20.100000000000001" customHeight="1" x14ac:dyDescent="0.25">
      <c r="G89" s="54"/>
    </row>
    <row r="90" spans="7:7" ht="20.100000000000001" customHeight="1" x14ac:dyDescent="0.25">
      <c r="G90" s="54"/>
    </row>
    <row r="91" spans="7:7" ht="20.100000000000001" customHeight="1" x14ac:dyDescent="0.25">
      <c r="G91" s="54"/>
    </row>
    <row r="92" spans="7:7" ht="20.100000000000001" customHeight="1" x14ac:dyDescent="0.25">
      <c r="G92" s="54"/>
    </row>
    <row r="93" spans="7:7" ht="20.100000000000001" customHeight="1" x14ac:dyDescent="0.25">
      <c r="G93" s="54"/>
    </row>
    <row r="94" spans="7:7" ht="20.100000000000001" customHeight="1" x14ac:dyDescent="0.25">
      <c r="G94" s="54"/>
    </row>
    <row r="95" spans="7:7" ht="20.100000000000001" customHeight="1" x14ac:dyDescent="0.25">
      <c r="G95" s="54"/>
    </row>
    <row r="96" spans="7:7" ht="20.100000000000001" customHeight="1" x14ac:dyDescent="0.25">
      <c r="G96" s="54"/>
    </row>
    <row r="97" spans="7:7" ht="20.100000000000001" customHeight="1" x14ac:dyDescent="0.25">
      <c r="G97" s="54"/>
    </row>
    <row r="98" spans="7:7" ht="20.100000000000001" customHeight="1" x14ac:dyDescent="0.25">
      <c r="G98" s="54"/>
    </row>
    <row r="99" spans="7:7" ht="20.100000000000001" customHeight="1" x14ac:dyDescent="0.25">
      <c r="G99" s="54"/>
    </row>
    <row r="100" spans="7:7" ht="20.100000000000001" customHeight="1" x14ac:dyDescent="0.25">
      <c r="G100" s="54"/>
    </row>
    <row r="101" spans="7:7" ht="20.100000000000001" customHeight="1" x14ac:dyDescent="0.25">
      <c r="G101" s="54"/>
    </row>
    <row r="102" spans="7:7" ht="20.100000000000001" customHeight="1" x14ac:dyDescent="0.25">
      <c r="G102" s="54"/>
    </row>
    <row r="103" spans="7:7" ht="20.100000000000001" customHeight="1" x14ac:dyDescent="0.25">
      <c r="G103" s="54"/>
    </row>
    <row r="104" spans="7:7" ht="20.100000000000001" customHeight="1" x14ac:dyDescent="0.25">
      <c r="G104" s="54"/>
    </row>
    <row r="105" spans="7:7" ht="20.100000000000001" customHeight="1" x14ac:dyDescent="0.25">
      <c r="G105" s="54"/>
    </row>
    <row r="106" spans="7:7" ht="20.100000000000001" customHeight="1" x14ac:dyDescent="0.25">
      <c r="G106" s="54"/>
    </row>
    <row r="107" spans="7:7" ht="20.100000000000001" customHeight="1" x14ac:dyDescent="0.25">
      <c r="G107" s="54"/>
    </row>
    <row r="108" spans="7:7" ht="20.100000000000001" customHeight="1" x14ac:dyDescent="0.25">
      <c r="G108" s="54"/>
    </row>
    <row r="109" spans="7:7" ht="20.100000000000001" customHeight="1" x14ac:dyDescent="0.25">
      <c r="G109" s="54"/>
    </row>
    <row r="110" spans="7:7" ht="20.100000000000001" customHeight="1" x14ac:dyDescent="0.25">
      <c r="G110" s="54"/>
    </row>
    <row r="111" spans="7:7" ht="20.100000000000001" customHeight="1" x14ac:dyDescent="0.25">
      <c r="G111" s="54"/>
    </row>
    <row r="112" spans="7:7" ht="20.100000000000001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25" customHeight="1" x14ac:dyDescent="0.25">
      <c r="G120" s="54"/>
    </row>
    <row r="121" spans="7:7" ht="6.95" customHeight="1" x14ac:dyDescent="0.25">
      <c r="G121" s="54"/>
    </row>
    <row r="122" spans="7:7" ht="16.5" customHeight="1" x14ac:dyDescent="0.25">
      <c r="G122" s="54"/>
    </row>
    <row r="123" spans="7:7" ht="16.5" customHeight="1" x14ac:dyDescent="0.25">
      <c r="G123" s="54"/>
    </row>
    <row r="124" spans="7:7" ht="15" customHeight="1" x14ac:dyDescent="0.25">
      <c r="G124" s="54"/>
    </row>
    <row r="125" spans="7:7" x14ac:dyDescent="0.25">
      <c r="G125" s="54"/>
    </row>
    <row r="126" spans="7:7" ht="15.75" customHeight="1" x14ac:dyDescent="0.25">
      <c r="G126" s="54"/>
    </row>
    <row r="127" spans="7:7" ht="15.75" customHeight="1" x14ac:dyDescent="0.25">
      <c r="G127" s="54"/>
    </row>
    <row r="128" spans="7:7" ht="15.75" customHeight="1" x14ac:dyDescent="0.25">
      <c r="G128" s="54"/>
    </row>
    <row r="129" spans="7:7" ht="15.75" customHeight="1" x14ac:dyDescent="0.25">
      <c r="G129" s="54"/>
    </row>
    <row r="130" spans="7:7" ht="6.95" customHeight="1" x14ac:dyDescent="0.25">
      <c r="G130" s="54"/>
    </row>
    <row r="131" spans="7:7" ht="20.100000000000001" customHeight="1" x14ac:dyDescent="0.25">
      <c r="G131" s="54"/>
    </row>
    <row r="132" spans="7:7" ht="20.100000000000001" customHeight="1" x14ac:dyDescent="0.25">
      <c r="G132" s="54"/>
    </row>
    <row r="133" spans="7:7" ht="20.100000000000001" customHeight="1" x14ac:dyDescent="0.25">
      <c r="G133" s="54"/>
    </row>
    <row r="134" spans="7:7" ht="20.100000000000001" customHeight="1" x14ac:dyDescent="0.25">
      <c r="G134" s="54"/>
    </row>
    <row r="135" spans="7:7" ht="20.100000000000001" customHeight="1" x14ac:dyDescent="0.25">
      <c r="G135" s="54"/>
    </row>
    <row r="136" spans="7:7" ht="20.100000000000001" customHeight="1" x14ac:dyDescent="0.25">
      <c r="G136" s="54"/>
    </row>
    <row r="137" spans="7:7" ht="20.100000000000001" customHeight="1" x14ac:dyDescent="0.25">
      <c r="G137" s="54"/>
    </row>
    <row r="138" spans="7:7" ht="20.100000000000001" customHeight="1" x14ac:dyDescent="0.25">
      <c r="G138" s="54"/>
    </row>
    <row r="139" spans="7:7" ht="20.100000000000001" customHeight="1" x14ac:dyDescent="0.25">
      <c r="G139" s="54"/>
    </row>
    <row r="140" spans="7:7" ht="20.100000000000001" customHeight="1" x14ac:dyDescent="0.25">
      <c r="G140" s="54"/>
    </row>
    <row r="141" spans="7:7" ht="20.100000000000001" customHeight="1" x14ac:dyDescent="0.25">
      <c r="G141" s="54"/>
    </row>
    <row r="142" spans="7:7" ht="20.100000000000001" customHeight="1" x14ac:dyDescent="0.25">
      <c r="G142" s="54"/>
    </row>
    <row r="143" spans="7:7" ht="20.100000000000001" customHeight="1" x14ac:dyDescent="0.25">
      <c r="G143" s="54"/>
    </row>
    <row r="144" spans="7:7" ht="20.100000000000001" customHeight="1" x14ac:dyDescent="0.25">
      <c r="G144" s="54"/>
    </row>
    <row r="145" spans="7:7" ht="20.100000000000001" customHeight="1" x14ac:dyDescent="0.25">
      <c r="G145" s="54"/>
    </row>
    <row r="146" spans="7:7" ht="20.100000000000001" customHeight="1" x14ac:dyDescent="0.25">
      <c r="G146" s="54"/>
    </row>
    <row r="147" spans="7:7" ht="20.100000000000001" customHeight="1" x14ac:dyDescent="0.25">
      <c r="G147" s="54"/>
    </row>
    <row r="148" spans="7:7" ht="20.100000000000001" customHeight="1" x14ac:dyDescent="0.25">
      <c r="G148" s="54"/>
    </row>
    <row r="149" spans="7:7" ht="20.100000000000001" customHeight="1" x14ac:dyDescent="0.25">
      <c r="G149" s="54"/>
    </row>
    <row r="150" spans="7:7" ht="20.100000000000001" customHeight="1" x14ac:dyDescent="0.25">
      <c r="G150" s="54"/>
    </row>
    <row r="151" spans="7:7" ht="20.100000000000001" customHeight="1" x14ac:dyDescent="0.25">
      <c r="G151" s="54"/>
    </row>
    <row r="152" spans="7:7" ht="20.100000000000001" customHeight="1" x14ac:dyDescent="0.25">
      <c r="G152" s="54"/>
    </row>
    <row r="153" spans="7:7" ht="20.100000000000001" customHeight="1" x14ac:dyDescent="0.25">
      <c r="G153" s="54"/>
    </row>
    <row r="154" spans="7:7" ht="20.100000000000001" customHeight="1" x14ac:dyDescent="0.25">
      <c r="G154" s="54"/>
    </row>
    <row r="155" spans="7:7" ht="20.100000000000001" customHeight="1" x14ac:dyDescent="0.25">
      <c r="G155" s="54"/>
    </row>
    <row r="156" spans="7:7" ht="20.100000000000001" customHeight="1" x14ac:dyDescent="0.25">
      <c r="G156" s="54"/>
    </row>
    <row r="157" spans="7:7" ht="20.100000000000001" customHeight="1" x14ac:dyDescent="0.25">
      <c r="G157" s="54"/>
    </row>
    <row r="158" spans="7:7" ht="20.100000000000001" customHeight="1" x14ac:dyDescent="0.25">
      <c r="G158" s="54"/>
    </row>
    <row r="159" spans="7:7" ht="20.100000000000001" customHeight="1" x14ac:dyDescent="0.25">
      <c r="G159" s="54"/>
    </row>
    <row r="160" spans="7:7" ht="20.100000000000001" customHeight="1" x14ac:dyDescent="0.25">
      <c r="G160" s="54"/>
    </row>
    <row r="161" spans="7:7" ht="20.100000000000001" customHeight="1" x14ac:dyDescent="0.25">
      <c r="G161" s="54"/>
    </row>
    <row r="162" spans="7:7" ht="20.100000000000001" customHeight="1" x14ac:dyDescent="0.25">
      <c r="G162" s="54"/>
    </row>
    <row r="163" spans="7:7" ht="20.100000000000001" customHeight="1" x14ac:dyDescent="0.25">
      <c r="G163" s="54"/>
    </row>
    <row r="164" spans="7:7" ht="20.100000000000001" customHeight="1" x14ac:dyDescent="0.25">
      <c r="G164" s="54"/>
    </row>
    <row r="165" spans="7:7" ht="20.100000000000001" customHeight="1" x14ac:dyDescent="0.25">
      <c r="G165" s="54"/>
    </row>
    <row r="166" spans="7:7" ht="20.100000000000001" customHeight="1" x14ac:dyDescent="0.25">
      <c r="G166" s="54"/>
    </row>
    <row r="167" spans="7:7" ht="20.100000000000001" customHeight="1" x14ac:dyDescent="0.25">
      <c r="G167" s="54"/>
    </row>
    <row r="168" spans="7:7" ht="20.100000000000001" customHeight="1" x14ac:dyDescent="0.25">
      <c r="G168" s="54"/>
    </row>
    <row r="169" spans="7:7" ht="20.100000000000001" customHeight="1" x14ac:dyDescent="0.25">
      <c r="G169" s="54"/>
    </row>
    <row r="170" spans="7:7" ht="20.100000000000001" customHeight="1" x14ac:dyDescent="0.25">
      <c r="G170" s="54"/>
    </row>
    <row r="171" spans="7:7" ht="20.100000000000001" customHeight="1" x14ac:dyDescent="0.25">
      <c r="G171" s="54"/>
    </row>
    <row r="172" spans="7:7" ht="20.100000000000001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25" customHeight="1" x14ac:dyDescent="0.25">
      <c r="G180" s="54"/>
    </row>
    <row r="181" spans="7:7" ht="6.95" customHeight="1" x14ac:dyDescent="0.25">
      <c r="G181" s="54"/>
    </row>
    <row r="182" spans="7:7" ht="16.5" customHeight="1" x14ac:dyDescent="0.25">
      <c r="G182" s="54"/>
    </row>
    <row r="183" spans="7:7" ht="16.5" customHeight="1" x14ac:dyDescent="0.25">
      <c r="G183" s="54"/>
    </row>
    <row r="184" spans="7:7" ht="16.5" customHeight="1" x14ac:dyDescent="0.25">
      <c r="G184" s="54"/>
    </row>
    <row r="185" spans="7:7" x14ac:dyDescent="0.25">
      <c r="G185" s="54"/>
    </row>
    <row r="186" spans="7:7" ht="15.75" customHeight="1" x14ac:dyDescent="0.25">
      <c r="G186" s="54"/>
    </row>
    <row r="187" spans="7:7" ht="15.75" customHeight="1" x14ac:dyDescent="0.25">
      <c r="G187" s="54"/>
    </row>
    <row r="188" spans="7:7" ht="15.75" customHeight="1" x14ac:dyDescent="0.25">
      <c r="G188" s="54"/>
    </row>
    <row r="189" spans="7:7" ht="15.75" customHeight="1" x14ac:dyDescent="0.25">
      <c r="G189" s="54"/>
    </row>
    <row r="190" spans="7:7" ht="8.25" customHeight="1" x14ac:dyDescent="0.25">
      <c r="G190" s="54"/>
    </row>
    <row r="191" spans="7:7" ht="20.100000000000001" customHeight="1" x14ac:dyDescent="0.25">
      <c r="G191" s="54"/>
    </row>
    <row r="192" spans="7:7" ht="20.100000000000001" customHeight="1" x14ac:dyDescent="0.25">
      <c r="G192" s="54"/>
    </row>
    <row r="193" spans="7:7" ht="20.100000000000001" customHeight="1" x14ac:dyDescent="0.25">
      <c r="G193" s="54"/>
    </row>
    <row r="194" spans="7:7" ht="20.100000000000001" customHeight="1" x14ac:dyDescent="0.25">
      <c r="G194" s="54"/>
    </row>
    <row r="195" spans="7:7" ht="20.100000000000001" customHeight="1" x14ac:dyDescent="0.25">
      <c r="G195" s="54"/>
    </row>
    <row r="196" spans="7:7" ht="20.100000000000001" customHeight="1" x14ac:dyDescent="0.25">
      <c r="G196" s="54"/>
    </row>
    <row r="197" spans="7:7" ht="20.100000000000001" customHeight="1" x14ac:dyDescent="0.25">
      <c r="G197" s="54"/>
    </row>
    <row r="198" spans="7:7" ht="20.100000000000001" customHeight="1" x14ac:dyDescent="0.25">
      <c r="G198" s="54"/>
    </row>
    <row r="199" spans="7:7" ht="20.100000000000001" customHeight="1" x14ac:dyDescent="0.25">
      <c r="G199" s="54"/>
    </row>
    <row r="200" spans="7:7" ht="20.100000000000001" customHeight="1" x14ac:dyDescent="0.25">
      <c r="G200" s="54"/>
    </row>
    <row r="201" spans="7:7" ht="20.100000000000001" customHeight="1" x14ac:dyDescent="0.25">
      <c r="G201" s="54"/>
    </row>
    <row r="202" spans="7:7" ht="20.100000000000001" customHeight="1" x14ac:dyDescent="0.25">
      <c r="G202" s="54"/>
    </row>
    <row r="203" spans="7:7" ht="20.100000000000001" customHeight="1" x14ac:dyDescent="0.25">
      <c r="G203" s="54"/>
    </row>
    <row r="204" spans="7:7" ht="20.100000000000001" customHeight="1" x14ac:dyDescent="0.25">
      <c r="G204" s="54"/>
    </row>
    <row r="205" spans="7:7" ht="20.100000000000001" customHeight="1" x14ac:dyDescent="0.25">
      <c r="G205" s="54"/>
    </row>
    <row r="206" spans="7:7" ht="20.100000000000001" customHeight="1" x14ac:dyDescent="0.25">
      <c r="G206" s="54"/>
    </row>
    <row r="207" spans="7:7" ht="20.100000000000001" customHeight="1" x14ac:dyDescent="0.25">
      <c r="G207" s="54"/>
    </row>
    <row r="208" spans="7:7" ht="20.100000000000001" customHeight="1" x14ac:dyDescent="0.25">
      <c r="G208" s="54"/>
    </row>
    <row r="209" spans="7:7" ht="20.100000000000001" customHeight="1" x14ac:dyDescent="0.25">
      <c r="G209" s="54"/>
    </row>
    <row r="210" spans="7:7" ht="20.100000000000001" customHeight="1" x14ac:dyDescent="0.25">
      <c r="G210" s="54"/>
    </row>
    <row r="211" spans="7:7" ht="20.100000000000001" customHeight="1" x14ac:dyDescent="0.25">
      <c r="G211" s="54"/>
    </row>
    <row r="212" spans="7:7" ht="20.100000000000001" customHeight="1" x14ac:dyDescent="0.25">
      <c r="G212" s="54"/>
    </row>
    <row r="213" spans="7:7" ht="20.100000000000001" customHeight="1" x14ac:dyDescent="0.25">
      <c r="G213" s="54"/>
    </row>
    <row r="214" spans="7:7" ht="20.100000000000001" customHeight="1" x14ac:dyDescent="0.25">
      <c r="G214" s="54"/>
    </row>
    <row r="215" spans="7:7" ht="20.100000000000001" customHeight="1" x14ac:dyDescent="0.25">
      <c r="G215" s="54"/>
    </row>
    <row r="216" spans="7:7" ht="20.100000000000001" customHeight="1" x14ac:dyDescent="0.25">
      <c r="G216" s="54"/>
    </row>
    <row r="217" spans="7:7" ht="20.100000000000001" customHeight="1" x14ac:dyDescent="0.25">
      <c r="G217" s="54"/>
    </row>
    <row r="218" spans="7:7" ht="20.100000000000001" customHeight="1" x14ac:dyDescent="0.25">
      <c r="G218" s="54"/>
    </row>
    <row r="219" spans="7:7" ht="20.100000000000001" customHeight="1" x14ac:dyDescent="0.25">
      <c r="G219" s="54"/>
    </row>
    <row r="220" spans="7:7" ht="20.100000000000001" customHeight="1" x14ac:dyDescent="0.25">
      <c r="G220" s="54"/>
    </row>
    <row r="221" spans="7:7" ht="20.100000000000001" customHeight="1" x14ac:dyDescent="0.25">
      <c r="G221" s="54"/>
    </row>
    <row r="222" spans="7:7" ht="20.100000000000001" customHeight="1" x14ac:dyDescent="0.25">
      <c r="G222" s="54"/>
    </row>
    <row r="223" spans="7:7" ht="20.100000000000001" customHeight="1" x14ac:dyDescent="0.25">
      <c r="G223" s="54"/>
    </row>
    <row r="224" spans="7:7" ht="20.100000000000001" customHeight="1" x14ac:dyDescent="0.25">
      <c r="G224" s="54"/>
    </row>
    <row r="225" spans="7:7" ht="20.100000000000001" customHeight="1" x14ac:dyDescent="0.25">
      <c r="G225" s="54"/>
    </row>
    <row r="226" spans="7:7" ht="20.100000000000001" customHeight="1" x14ac:dyDescent="0.25">
      <c r="G226" s="54"/>
    </row>
    <row r="227" spans="7:7" ht="20.100000000000001" customHeight="1" x14ac:dyDescent="0.25">
      <c r="G227" s="54"/>
    </row>
    <row r="228" spans="7:7" ht="20.100000000000001" customHeight="1" x14ac:dyDescent="0.25">
      <c r="G228" s="54"/>
    </row>
    <row r="229" spans="7:7" ht="20.100000000000001" customHeight="1" x14ac:dyDescent="0.25">
      <c r="G229" s="54"/>
    </row>
    <row r="230" spans="7:7" ht="20.100000000000001" customHeight="1" x14ac:dyDescent="0.25">
      <c r="G230" s="54"/>
    </row>
    <row r="231" spans="7:7" ht="20.100000000000001" customHeight="1" x14ac:dyDescent="0.25">
      <c r="G231" s="54"/>
    </row>
    <row r="232" spans="7:7" ht="20.100000000000001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FU Tsip-kong, Aleox</cp:lastModifiedBy>
  <cp:lastPrinted>2018-03-27T10:20:31Z</cp:lastPrinted>
  <dcterms:created xsi:type="dcterms:W3CDTF">1999-05-11T09:23:49Z</dcterms:created>
  <dcterms:modified xsi:type="dcterms:W3CDTF">2018-03-27T10:20:33Z</dcterms:modified>
</cp:coreProperties>
</file>