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" yWindow="850" windowWidth="19224" windowHeight="10858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A3" i="3"/>
  <c r="A3" i="5"/>
  <c r="J56" i="1" l="1"/>
  <c r="N34" i="1"/>
  <c r="J60" i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<sst xmlns="http://schemas.openxmlformats.org/spreadsheetml/2006/main" count="480" uniqueCount="158">
  <si>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</si>
  <si>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</si>
  <si>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</si>
  <si>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</si>
  <si>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</si>
  <si>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</si>
  <si>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</si>
  <si>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</si>
  <si>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</si>
  <si>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</si>
  <si>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</si>
  <si>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</si>
  <si>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</si>
  <si>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</si>
  <si>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</si>
  <si>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</si>
  <si>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</si>
  <si>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</si>
  <si>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</si>
  <si>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</si>
  <si>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</si>
  <si>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</si>
  <si>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</si>
  <si>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</si>
  <si>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</si>
  <si>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</si>
  <si>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</si>
  <si>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</si>
  <si>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</si>
  <si>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</si>
  <si>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</si>
  <si>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</si>
  <si>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</si>
  <si>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</si>
  <si>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</si>
  <si>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</si>
  <si>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</si>
  <si>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</si>
  <si>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</si>
  <si>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</si>
  <si>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</si>
  <si>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</si>
  <si>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</si>
  <si>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</si>
  <si>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</si>
  <si>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</si>
  <si>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</si>
  <si>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</si>
  <si>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</si>
  <si>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</si>
  <si>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</si>
  <si>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</si>
  <si>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</si>
  <si>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</si>
  <si>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</si>
  <si>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</si>
  <si>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</si>
  <si>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</si>
  <si>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</si>
  <si>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</si>
  <si>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</si>
  <si>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</si>
  <si>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</si>
  <si>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</si>
  <si>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</si>
  <si>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</si>
  <si>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</si>
  <si>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</si>
  <si>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</si>
  <si>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</si>
  <si>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</si>
  <si>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</si>
  <si>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</si>
  <si>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</si>
  <si>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</si>
  <si>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</si>
  <si>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</si>
  <si>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</si>
  <si>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</si>
  <si>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</si>
  <si>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</si>
  <si>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</si>
  <si>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</si>
  <si>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</si>
  <si>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</si>
  <si>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</si>
  <si>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</si>
  <si>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</si>
  <si>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</si>
  <si>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</si>
  <si>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</si>
  <si>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</si>
  <si>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</si>
  <si>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</si>
  <si>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</si>
  <si>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</si>
  <si>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</si>
  <si>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</si>
  <si>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</si>
  <si>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</si>
  <si>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</si>
  <si>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</si>
  <si>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</si>
  <si>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</si>
  <si>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</si>
  <si>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</si>
  <si>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</si>
  <si>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</si>
  <si>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</si>
  <si>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</si>
  <si>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</si>
  <si>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</si>
  <si>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</si>
  <si>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</si>
  <si>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</si>
  <si>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</si>
  <si>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</si>
  <si>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</si>
  <si>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</si>
  <si>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</si>
  <si>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</si>
  <si>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</si>
  <si>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</si>
  <si>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</si>
  <si>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</si>
  <si>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</si>
  <si>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</si>
  <si>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</si>
  <si>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</si>
  <si>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</si>
  <si>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</si>
  <si>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</si>
  <si>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</si>
  <si>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</si>
  <si>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</si>
  <si>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</si>
  <si>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</si>
  <si>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</si>
  <si>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</si>
  <si>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</si>
  <si>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</si>
  <si>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</si>
  <si>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</si>
  <si>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</si>
  <si>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</si>
  <si>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</si>
  <si>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</si>
  <si>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</si>
  <si>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</si>
  <si>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</si>
  <si>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</si>
  <si>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</si>
  <si>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</si>
  <si>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</si>
  <si>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</si>
  <si>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</si>
  <si>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</si>
  <si>
    <t>-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</si>
</sst>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_);_(* \(#,##0\);_(* &quot;-&quot;??_);_(@_)"/>
    <numFmt numFmtId="181" formatCode="0.0"/>
    <numFmt numFmtId="182" formatCode="mmm\ yyyy"/>
    <numFmt numFmtId="183" formatCode="#,##0_);\(#,##0\);_(&quot;&quot;_)"/>
    <numFmt numFmtId="184" formatCode="#,##0;\(#,##0\);"/>
    <numFmt numFmtId="185" formatCode="###0;\-###0;"/>
    <numFmt numFmtId="186" formatCode="#,##0;\(#,##0\);&quot;0&quot;"/>
    <numFmt numFmtId="187" formatCode="#,##0;\-#,##0;&quot;-&quot;"/>
    <numFmt numFmtId="188" formatCode="#,##0_ "/>
    <numFmt numFmtId="189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8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0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1" fontId="8" fillId="0" borderId="0" xfId="1" applyNumberFormat="1" applyFont="1" applyAlignment="1" applyProtection="1">
      <alignment horizontal="right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left"/>
    </xf>
    <xf numFmtId="181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2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5" fontId="13" fillId="0" borderId="0" xfId="2" applyNumberFormat="1" applyFont="1"/>
    <xf numFmtId="181" fontId="13" fillId="0" borderId="0" xfId="2" applyNumberFormat="1" applyFont="1"/>
    <xf numFmtId="184" fontId="13" fillId="0" borderId="0" xfId="2" applyNumberFormat="1" applyFont="1" applyProtection="1"/>
    <xf numFmtId="183" fontId="13" fillId="0" borderId="0" xfId="2" applyNumberFormat="1" applyFont="1" applyProtection="1"/>
    <xf numFmtId="183" fontId="13" fillId="0" borderId="0" xfId="2" applyNumberFormat="1" applyFont="1" applyBorder="1" applyProtection="1"/>
    <xf numFmtId="183" fontId="13" fillId="0" borderId="0" xfId="2" applyNumberFormat="1" applyFont="1" applyAlignment="1" applyProtection="1"/>
    <xf numFmtId="37" fontId="13" fillId="0" borderId="0" xfId="2" applyFont="1" applyBorder="1"/>
    <xf numFmtId="183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5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6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6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0" fontId="8" fillId="0" borderId="0" xfId="1" applyNumberFormat="1" applyFont="1" applyProtection="1"/>
    <xf numFmtId="180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0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7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2" fontId="9" fillId="0" borderId="0" xfId="0" applyNumberFormat="1" applyFont="1" applyAlignment="1" applyProtection="1">
      <alignment horizontal="right"/>
    </xf>
    <xf numFmtId="181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0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0" fontId="0" fillId="0" borderId="0" xfId="0" applyNumberFormat="1" applyProtection="1"/>
    <xf numFmtId="189" fontId="8" fillId="0" borderId="0" xfId="0" applyNumberFormat="1" applyFont="1"/>
    <xf numFmtId="180" fontId="0" fillId="0" borderId="0" xfId="0" applyNumberFormat="1" applyAlignment="1" applyProtection="1">
      <alignment horizontal="center"/>
    </xf>
    <xf numFmtId="180" fontId="0" fillId="0" borderId="0" xfId="0" applyNumberFormat="1"/>
    <xf numFmtId="182" fontId="12" fillId="0" borderId="0" xfId="0" applyNumberFormat="1" applyFont="1" applyFill="1"/>
    <xf numFmtId="186" fontId="13" fillId="0" borderId="0" xfId="2" applyNumberFormat="1" applyFont="1" applyFill="1" applyAlignment="1" applyProtection="1">
      <alignment horizontal="right"/>
    </xf>
    <xf numFmtId="187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0" fontId="0" fillId="0" borderId="0" xfId="0" applyNumberFormat="1" applyFill="1" applyAlignment="1">
      <alignment horizontal="center"/>
    </xf>
    <xf numFmtId="0" fontId="0" fillId="0" borderId="0" xfId="0" applyNumberFormat="1" applyFill="1"/>
    <xf numFmtId="180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0" fontId="8" fillId="0" borderId="0" xfId="1" applyNumberFormat="1" applyFont="1" applyFill="1" applyProtection="1"/>
    <xf numFmtId="181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0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2" fontId="8" fillId="0" borderId="0" xfId="0" applyNumberFormat="1" applyFont="1" applyProtection="1"/>
    <xf numFmtId="181" fontId="8" fillId="0" borderId="0" xfId="1" quotePrefix="1" applyNumberFormat="1" applyFont="1" applyFill="1" applyAlignment="1" applyProtection="1">
      <alignment horizontal="right"/>
    </xf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75" defaultRowHeight="13" x14ac:dyDescent="0.2"/>
  <cols>
    <col min="1" max="1" width="3.75" style="99" customWidth="1"/>
    <col min="2" max="2" width="45.75" style="99" customWidth="1"/>
    <col min="3" max="4" width="12.75" style="99" customWidth="1"/>
    <col min="5" max="5" width="1.75" style="107" customWidth="1"/>
    <col min="6" max="6" width="7" style="99" customWidth="1"/>
    <col min="7" max="7" width="1.75" style="108" customWidth="1"/>
    <col min="8" max="8" width="12.75" style="99" customWidth="1"/>
    <col min="9" max="9" width="1.75" style="107" customWidth="1"/>
    <col min="10" max="10" width="8.75" style="99" customWidth="1"/>
    <col min="11" max="11" width="1.75" style="108" customWidth="1"/>
    <col min="12" max="12" width="12.75" style="99" customWidth="1"/>
    <col min="13" max="13" width="1.75" style="107" customWidth="1"/>
    <col min="14" max="14" width="6.375" style="99" customWidth="1"/>
    <col min="15" max="15" width="1.75" style="109" customWidth="1"/>
    <col min="16" max="16" width="1.75" style="99" customWidth="1"/>
    <col min="17" max="17" width="7.875" style="99"/>
    <col min="18" max="19" width="9.375" style="99" bestFit="1" customWidth="1"/>
    <col min="20" max="16384" width="7.875" style="99"/>
  </cols>
  <sheetData>
    <row r="1" spans="1:25" ht="14.4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1"/>
      <c r="M1" s="181"/>
      <c r="N1" s="181"/>
      <c r="O1" s="97"/>
      <c r="P1" s="98"/>
      <c r="Q1" s="176"/>
    </row>
    <row r="2" spans="1:25" ht="20.2" x14ac:dyDescent="0.3">
      <c r="A2" s="6" t="str">
        <f>"TABLE 1A  :  HONG KONG MONETARY  STATISTICS  -  "&amp;TEXT(C7,"mmmm yyyy")</f>
        <v>TABLE 1A  :  HONG KONG MONETARY  STATISTICS  -  January 2018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4.4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4.4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4.4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4.4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4.4" x14ac:dyDescent="0.25">
      <c r="A7" s="96"/>
      <c r="B7" s="96"/>
      <c r="C7" s="117">
        <v>43101</v>
      </c>
      <c r="D7" s="47" t="str">
        <f>"Earlier months (% change to "&amp;TEXT(C7,"mmm yyyy")&amp;")"</f>
        <v>Earlier months (% change to Jan 2018)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4.4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4.4" x14ac:dyDescent="0.25">
      <c r="A9" s="96"/>
      <c r="B9" s="96"/>
      <c r="C9" s="101"/>
      <c r="D9" s="52">
        <f>C7-25</f>
        <v>43076</v>
      </c>
      <c r="E9" s="102"/>
      <c r="F9" s="103"/>
      <c r="G9" s="21"/>
      <c r="H9" s="52">
        <f>C7-89</f>
        <v>43012</v>
      </c>
      <c r="I9" s="102"/>
      <c r="J9" s="103"/>
      <c r="K9" s="21"/>
      <c r="L9" s="52">
        <f>C7-365</f>
        <v>42736</v>
      </c>
      <c r="M9" s="20"/>
      <c r="N9" s="96"/>
      <c r="O9" s="97"/>
      <c r="P9" s="104"/>
    </row>
    <row r="10" spans="1:25" ht="14.4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4.4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4.4" x14ac:dyDescent="0.25">
      <c r="A12" s="30" t="s">
        <v>1</v>
      </c>
      <c r="B12" s="30"/>
      <c r="C12" s="88">
        <v>1677111.5830000001</v>
      </c>
      <c r="D12" s="88">
        <v>1598014.4480000001</v>
      </c>
      <c r="E12" s="42" t="s">
        <v>2</v>
      </c>
      <c r="F12" s="43">
        <f>C12/D12*100-100</f>
        <v>4.9497133833172882</v>
      </c>
      <c r="G12" s="44" t="s">
        <v>3</v>
      </c>
      <c r="H12" s="88">
        <v>2156977.943</v>
      </c>
      <c r="I12" s="42" t="s">
        <v>2</v>
      </c>
      <c r="J12" s="43">
        <f>C12/H12*100-100</f>
        <v>-22.247161198717919</v>
      </c>
      <c r="K12" s="44" t="s">
        <v>3</v>
      </c>
      <c r="L12" s="88">
        <v>1413085.7039999999</v>
      </c>
      <c r="M12" s="42" t="s">
        <v>2</v>
      </c>
      <c r="N12" s="43">
        <f>C12/L12*100-100</f>
        <v>18.68435001873037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4.4" x14ac:dyDescent="0.25">
      <c r="A13" s="30" t="s">
        <v>4</v>
      </c>
      <c r="B13" s="30"/>
      <c r="C13" s="88">
        <v>881703.14599999995</v>
      </c>
      <c r="D13" s="88">
        <v>833446.68299999996</v>
      </c>
      <c r="E13" s="42" t="s">
        <v>2</v>
      </c>
      <c r="F13" s="43">
        <f>C13/D13*100-100</f>
        <v>5.7899880081471196</v>
      </c>
      <c r="G13" s="44" t="s">
        <v>3</v>
      </c>
      <c r="H13" s="88">
        <v>840278.946</v>
      </c>
      <c r="I13" s="42" t="s">
        <v>2</v>
      </c>
      <c r="J13" s="43">
        <f>C13/H13*100-100</f>
        <v>4.9298152949318421</v>
      </c>
      <c r="K13" s="44" t="s">
        <v>3</v>
      </c>
      <c r="L13" s="88">
        <v>781344.26</v>
      </c>
      <c r="M13" s="42" t="s">
        <v>2</v>
      </c>
      <c r="N13" s="43">
        <f>C13/L13*100-100</f>
        <v>12.844387696660093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4.4" x14ac:dyDescent="0.25">
      <c r="A14" s="30" t="s">
        <v>5</v>
      </c>
      <c r="B14" s="30"/>
      <c r="C14" s="88">
        <v>2558814.7289999998</v>
      </c>
      <c r="D14" s="88">
        <v>2431461.1310000001</v>
      </c>
      <c r="E14" s="42" t="s">
        <v>2</v>
      </c>
      <c r="F14" s="43">
        <f>C14/D14*100-100</f>
        <v>5.2377394142271356</v>
      </c>
      <c r="G14" s="44" t="s">
        <v>3</v>
      </c>
      <c r="H14" s="88">
        <v>2997256.889</v>
      </c>
      <c r="I14" s="42" t="s">
        <v>2</v>
      </c>
      <c r="J14" s="43">
        <f>C14/H14*100-100</f>
        <v>-14.628114180305758</v>
      </c>
      <c r="K14" s="44" t="s">
        <v>3</v>
      </c>
      <c r="L14" s="88">
        <v>2194429.9640000002</v>
      </c>
      <c r="M14" s="42" t="s">
        <v>2</v>
      </c>
      <c r="N14" s="43">
        <f>C14/L14*100-100</f>
        <v>16.604984938129448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4.4" x14ac:dyDescent="0.25">
      <c r="A15" s="30" t="s">
        <v>6</v>
      </c>
      <c r="B15" s="96"/>
      <c r="C15" s="121">
        <v>7251294.7450000001</v>
      </c>
      <c r="D15" s="88">
        <v>7010345.4450000003</v>
      </c>
      <c r="E15" s="42" t="s">
        <v>2</v>
      </c>
      <c r="F15" s="43">
        <f t="shared" ref="F15:F20" si="0">C15/D15*100-100</f>
        <v>3.4370531650741043</v>
      </c>
      <c r="G15" s="44" t="s">
        <v>3</v>
      </c>
      <c r="H15" s="88">
        <v>7434076.7079999996</v>
      </c>
      <c r="I15" s="42" t="s">
        <v>2</v>
      </c>
      <c r="J15" s="43">
        <f t="shared" ref="J15:J20" si="1">C15/H15*100-100</f>
        <v>-2.4587042907870824</v>
      </c>
      <c r="K15" s="44" t="s">
        <v>3</v>
      </c>
      <c r="L15" s="88">
        <v>6427008.9450000003</v>
      </c>
      <c r="M15" s="42" t="s">
        <v>2</v>
      </c>
      <c r="N15" s="43">
        <f t="shared" ref="N15:N20" si="2">C15/L15*100-100</f>
        <v>12.825340793111351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4.4" x14ac:dyDescent="0.25">
      <c r="A16" s="30" t="s">
        <v>7</v>
      </c>
      <c r="B16" s="96"/>
      <c r="C16" s="121">
        <v>6849889.3380000005</v>
      </c>
      <c r="D16" s="88">
        <v>6744910.0449999999</v>
      </c>
      <c r="E16" s="42" t="s">
        <v>2</v>
      </c>
      <c r="F16" s="43">
        <f t="shared" si="0"/>
        <v>1.5564224326137861</v>
      </c>
      <c r="G16" s="44" t="s">
        <v>3</v>
      </c>
      <c r="H16" s="88">
        <v>6517458.1160000004</v>
      </c>
      <c r="I16" s="42" t="s">
        <v>2</v>
      </c>
      <c r="J16" s="43">
        <f t="shared" si="1"/>
        <v>5.1006269021338255</v>
      </c>
      <c r="K16" s="44" t="s">
        <v>3</v>
      </c>
      <c r="L16" s="88">
        <v>6274847.4170000004</v>
      </c>
      <c r="M16" s="42" t="s">
        <v>2</v>
      </c>
      <c r="N16" s="43">
        <f t="shared" si="2"/>
        <v>9.1642375150363051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4.4" x14ac:dyDescent="0.25">
      <c r="A17" s="30" t="s">
        <v>5</v>
      </c>
      <c r="B17" s="96"/>
      <c r="C17" s="121">
        <v>14101184.083000001</v>
      </c>
      <c r="D17" s="88">
        <v>13755255.49</v>
      </c>
      <c r="E17" s="42" t="s">
        <v>2</v>
      </c>
      <c r="F17" s="43">
        <f t="shared" si="0"/>
        <v>2.5148830805177766</v>
      </c>
      <c r="G17" s="44" t="s">
        <v>3</v>
      </c>
      <c r="H17" s="88">
        <v>13951534.823999999</v>
      </c>
      <c r="I17" s="42" t="s">
        <v>2</v>
      </c>
      <c r="J17" s="43">
        <f t="shared" si="1"/>
        <v>1.072636529871744</v>
      </c>
      <c r="K17" s="44" t="s">
        <v>3</v>
      </c>
      <c r="L17" s="88">
        <v>12701856.362</v>
      </c>
      <c r="M17" s="42" t="s">
        <v>2</v>
      </c>
      <c r="N17" s="43">
        <f t="shared" si="2"/>
        <v>11.016718195510023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4.4" x14ac:dyDescent="0.25">
      <c r="A18" s="30" t="s">
        <v>8</v>
      </c>
      <c r="B18" s="96"/>
      <c r="C18" s="88">
        <v>7266207.9380000001</v>
      </c>
      <c r="D18" s="88">
        <v>7024513.5489999996</v>
      </c>
      <c r="E18" s="42" t="s">
        <v>2</v>
      </c>
      <c r="F18" s="43">
        <f t="shared" si="0"/>
        <v>3.4407277787144039</v>
      </c>
      <c r="G18" s="44" t="s">
        <v>3</v>
      </c>
      <c r="H18" s="88">
        <v>7448644.2340000002</v>
      </c>
      <c r="I18" s="42" t="s">
        <v>2</v>
      </c>
      <c r="J18" s="43">
        <f t="shared" si="1"/>
        <v>-2.4492550626495699</v>
      </c>
      <c r="K18" s="44" t="s">
        <v>3</v>
      </c>
      <c r="L18" s="88">
        <v>6439170.3370000003</v>
      </c>
      <c r="M18" s="42" t="s">
        <v>2</v>
      </c>
      <c r="N18" s="43">
        <f t="shared" si="2"/>
        <v>12.843853442543264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4.4" x14ac:dyDescent="0.25">
      <c r="A19" s="30" t="s">
        <v>7</v>
      </c>
      <c r="B19" s="96"/>
      <c r="C19" s="88">
        <v>6881824.4639999997</v>
      </c>
      <c r="D19" s="88">
        <v>6779323.8880000003</v>
      </c>
      <c r="E19" s="42" t="s">
        <v>2</v>
      </c>
      <c r="F19" s="43">
        <f t="shared" si="0"/>
        <v>1.5119586804435556</v>
      </c>
      <c r="G19" s="44" t="s">
        <v>3</v>
      </c>
      <c r="H19" s="88">
        <v>6554419.3039999995</v>
      </c>
      <c r="I19" s="42" t="s">
        <v>2</v>
      </c>
      <c r="J19" s="43">
        <f t="shared" si="1"/>
        <v>4.9951817974201589</v>
      </c>
      <c r="K19" s="44" t="s">
        <v>3</v>
      </c>
      <c r="L19" s="88">
        <v>6305482.7220000001</v>
      </c>
      <c r="M19" s="42" t="s">
        <v>2</v>
      </c>
      <c r="N19" s="43">
        <f t="shared" si="2"/>
        <v>9.1403270361700919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4.4" x14ac:dyDescent="0.25">
      <c r="A20" s="30" t="s">
        <v>5</v>
      </c>
      <c r="B20" s="96"/>
      <c r="C20" s="88">
        <v>14148032.402000001</v>
      </c>
      <c r="D20" s="88">
        <v>13803837.437000001</v>
      </c>
      <c r="E20" s="42" t="s">
        <v>2</v>
      </c>
      <c r="F20" s="43">
        <f t="shared" si="0"/>
        <v>2.4934730401664496</v>
      </c>
      <c r="G20" s="44" t="s">
        <v>3</v>
      </c>
      <c r="H20" s="88">
        <v>14003063.538000001</v>
      </c>
      <c r="I20" s="42" t="s">
        <v>2</v>
      </c>
      <c r="J20" s="43">
        <f t="shared" si="1"/>
        <v>1.035265344662605</v>
      </c>
      <c r="K20" s="44" t="s">
        <v>3</v>
      </c>
      <c r="L20" s="88">
        <v>12744653.059</v>
      </c>
      <c r="M20" s="42" t="s">
        <v>2</v>
      </c>
      <c r="N20" s="43">
        <f t="shared" si="2"/>
        <v>11.011514683869422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4.4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4.4" x14ac:dyDescent="0.25">
      <c r="A22" s="30" t="s">
        <v>9</v>
      </c>
      <c r="B22" s="96"/>
      <c r="C22" s="88">
        <v>472506</v>
      </c>
      <c r="D22" s="88">
        <v>468154</v>
      </c>
      <c r="E22" s="42" t="s">
        <v>2</v>
      </c>
      <c r="F22" s="43">
        <f>C22/D22*100-100</f>
        <v>0.92960863305664532</v>
      </c>
      <c r="G22" s="44" t="s">
        <v>3</v>
      </c>
      <c r="H22" s="88">
        <v>449079</v>
      </c>
      <c r="I22" s="42" t="s">
        <v>2</v>
      </c>
      <c r="J22" s="43">
        <f>C22/H22*100-100</f>
        <v>5.2166767985142997</v>
      </c>
      <c r="K22" s="44" t="s">
        <v>3</v>
      </c>
      <c r="L22" s="88">
        <v>447050</v>
      </c>
      <c r="M22" s="42" t="s">
        <v>2</v>
      </c>
      <c r="N22" s="43">
        <f>C22/L22*100-100</f>
        <v>5.6942176490325522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4.4" x14ac:dyDescent="0.25">
      <c r="A23" s="30" t="s">
        <v>10</v>
      </c>
      <c r="B23" s="96"/>
      <c r="C23" s="88">
        <v>444413.85600000003</v>
      </c>
      <c r="D23" s="88">
        <v>438753.72899999999</v>
      </c>
      <c r="E23" s="42" t="s">
        <v>2</v>
      </c>
      <c r="F23" s="43">
        <f>C23/D23*100-100</f>
        <v>1.2900464716050379</v>
      </c>
      <c r="G23" s="44" t="s">
        <v>3</v>
      </c>
      <c r="H23" s="88">
        <v>427913.196</v>
      </c>
      <c r="I23" s="42" t="s">
        <v>2</v>
      </c>
      <c r="J23" s="43">
        <f>C23/H23*100-100</f>
        <v>3.856076455281837</v>
      </c>
      <c r="K23" s="44" t="s">
        <v>3</v>
      </c>
      <c r="L23" s="88">
        <v>417172.75</v>
      </c>
      <c r="M23" s="42" t="s">
        <v>2</v>
      </c>
      <c r="N23" s="43">
        <f>C23/L23*100-100</f>
        <v>6.5299341819426076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4.4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4.4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4.4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4.4" x14ac:dyDescent="0.25">
      <c r="A27" s="35" t="s">
        <v>1</v>
      </c>
      <c r="B27" s="96"/>
      <c r="C27" s="88">
        <v>1688856.96</v>
      </c>
      <c r="D27" s="121">
        <v>1608687.902</v>
      </c>
      <c r="E27" s="122" t="s">
        <v>2</v>
      </c>
      <c r="F27" s="118">
        <f>C27/D27*100-100</f>
        <v>4.9835059926993921</v>
      </c>
      <c r="G27" s="123" t="s">
        <v>3</v>
      </c>
      <c r="H27" s="88">
        <v>1636873.9509999999</v>
      </c>
      <c r="I27" s="122" t="s">
        <v>2</v>
      </c>
      <c r="J27" s="118">
        <f>C27/H27*100-100</f>
        <v>3.1757490531413453</v>
      </c>
      <c r="K27" s="123" t="s">
        <v>3</v>
      </c>
      <c r="L27" s="121">
        <v>1418118.513</v>
      </c>
      <c r="M27" s="122" t="s">
        <v>2</v>
      </c>
      <c r="N27" s="118">
        <f>C27/L27*100-100</f>
        <v>19.091383725557492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4.4" x14ac:dyDescent="0.25">
      <c r="A28" s="30" t="s">
        <v>97</v>
      </c>
      <c r="B28" s="96"/>
      <c r="C28" s="88">
        <v>430296.17</v>
      </c>
      <c r="D28" s="121">
        <v>440491.5</v>
      </c>
      <c r="E28" s="122" t="s">
        <v>2</v>
      </c>
      <c r="F28" s="118">
        <f>C28/D28*100-100</f>
        <v>-2.3145350137289853</v>
      </c>
      <c r="G28" s="123" t="s">
        <v>3</v>
      </c>
      <c r="H28" s="88">
        <v>434023.33</v>
      </c>
      <c r="I28" s="122" t="s">
        <v>2</v>
      </c>
      <c r="J28" s="118">
        <f>C28/H28*100-100</f>
        <v>-0.85874646415898326</v>
      </c>
      <c r="K28" s="123" t="s">
        <v>3</v>
      </c>
      <c r="L28" s="121">
        <v>401873.55699999997</v>
      </c>
      <c r="M28" s="122" t="s">
        <v>2</v>
      </c>
      <c r="N28" s="118">
        <f>C28/L28*100-100</f>
        <v>7.0725262971208736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4.4" x14ac:dyDescent="0.25">
      <c r="A29" s="30" t="s">
        <v>98</v>
      </c>
      <c r="B29" s="96"/>
      <c r="C29" s="88">
        <v>1258560.79</v>
      </c>
      <c r="D29" s="121">
        <v>1168196.4010000001</v>
      </c>
      <c r="E29" s="122" t="s">
        <v>2</v>
      </c>
      <c r="F29" s="118">
        <f>C29/D29*100-100</f>
        <v>7.7353764249441497</v>
      </c>
      <c r="G29" s="123" t="s">
        <v>3</v>
      </c>
      <c r="H29" s="88">
        <v>1202850.621</v>
      </c>
      <c r="I29" s="122" t="s">
        <v>2</v>
      </c>
      <c r="J29" s="118">
        <f>C29/H29*100-100</f>
        <v>4.6315118458919642</v>
      </c>
      <c r="K29" s="123" t="s">
        <v>3</v>
      </c>
      <c r="L29" s="121">
        <v>1016244.956</v>
      </c>
      <c r="M29" s="122" t="s">
        <v>2</v>
      </c>
      <c r="N29" s="118">
        <f>C29/L29*100-100</f>
        <v>23.84423485394403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4.4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4.4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4.4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4.4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4.4" x14ac:dyDescent="0.25">
      <c r="A34" s="30" t="s">
        <v>131</v>
      </c>
      <c r="B34" s="96"/>
      <c r="C34" s="88">
        <v>2114400.8730000001</v>
      </c>
      <c r="D34" s="88">
        <v>1992707.402</v>
      </c>
      <c r="E34" s="42" t="s">
        <v>2</v>
      </c>
      <c r="F34" s="43">
        <f>C34/D34*100-100</f>
        <v>6.106941283896532</v>
      </c>
      <c r="G34" s="44" t="s">
        <v>3</v>
      </c>
      <c r="H34" s="88">
        <v>2569343.693</v>
      </c>
      <c r="I34" s="42" t="s">
        <v>2</v>
      </c>
      <c r="J34" s="43">
        <f>C34/H34*100-100</f>
        <v>-17.706577023520069</v>
      </c>
      <c r="K34" s="44" t="s">
        <v>3</v>
      </c>
      <c r="L34" s="88">
        <v>1777257.2139999999</v>
      </c>
      <c r="M34" s="42" t="s">
        <v>2</v>
      </c>
      <c r="N34" s="43">
        <f>C34/L34*100-100</f>
        <v>18.969885526091332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4.4" x14ac:dyDescent="0.25">
      <c r="A35" s="30" t="s">
        <v>132</v>
      </c>
      <c r="B35" s="96"/>
      <c r="C35" s="88">
        <v>5454463.2489999998</v>
      </c>
      <c r="D35" s="88">
        <v>5329825.4620000003</v>
      </c>
      <c r="E35" s="42" t="s">
        <v>2</v>
      </c>
      <c r="F35" s="43">
        <f t="shared" ref="F35:F49" si="3">C35/D35*100-100</f>
        <v>2.3384965959697581</v>
      </c>
      <c r="G35" s="44" t="s">
        <v>3</v>
      </c>
      <c r="H35" s="88">
        <v>5186337.835</v>
      </c>
      <c r="I35" s="42" t="s">
        <v>2</v>
      </c>
      <c r="J35" s="43">
        <f t="shared" ref="J35:J49" si="4">C35/H35*100-100</f>
        <v>5.1698408883153633</v>
      </c>
      <c r="K35" s="44" t="s">
        <v>3</v>
      </c>
      <c r="L35" s="88">
        <v>4966090.4400000004</v>
      </c>
      <c r="M35" s="42" t="s">
        <v>2</v>
      </c>
      <c r="N35" s="43">
        <f t="shared" ref="N35:N49" si="5">C35/L35*100-100</f>
        <v>9.8341505234447339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4.4" x14ac:dyDescent="0.25">
      <c r="A36" s="30" t="s">
        <v>133</v>
      </c>
      <c r="B36" s="96"/>
      <c r="C36" s="88">
        <v>5505838.2280000001</v>
      </c>
      <c r="D36" s="88">
        <v>5429955.0920000002</v>
      </c>
      <c r="E36" s="42" t="s">
        <v>2</v>
      </c>
      <c r="F36" s="43">
        <f t="shared" si="3"/>
        <v>1.3974910420861306</v>
      </c>
      <c r="G36" s="44" t="s">
        <v>3</v>
      </c>
      <c r="H36" s="88">
        <v>5219534.7529999996</v>
      </c>
      <c r="I36" s="42" t="s">
        <v>2</v>
      </c>
      <c r="J36" s="43">
        <f t="shared" si="4"/>
        <v>5.4852297867246591</v>
      </c>
      <c r="K36" s="44" t="s">
        <v>3</v>
      </c>
      <c r="L36" s="88">
        <v>5145276.2869999995</v>
      </c>
      <c r="M36" s="42" t="s">
        <v>2</v>
      </c>
      <c r="N36" s="43">
        <f t="shared" si="5"/>
        <v>7.0076303173649279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4.4" x14ac:dyDescent="0.25">
      <c r="A37" s="30" t="s">
        <v>11</v>
      </c>
      <c r="B37" s="46"/>
      <c r="C37" s="88">
        <v>5465532.2999999998</v>
      </c>
      <c r="D37" s="88">
        <v>5387054.6109999996</v>
      </c>
      <c r="E37" s="42" t="s">
        <v>2</v>
      </c>
      <c r="F37" s="43">
        <f t="shared" si="3"/>
        <v>1.4567828742584936</v>
      </c>
      <c r="G37" s="44" t="s">
        <v>3</v>
      </c>
      <c r="H37" s="88">
        <v>5174073.43</v>
      </c>
      <c r="I37" s="42" t="s">
        <v>2</v>
      </c>
      <c r="J37" s="43">
        <f t="shared" si="4"/>
        <v>5.633064044087206</v>
      </c>
      <c r="K37" s="44" t="s">
        <v>3</v>
      </c>
      <c r="L37" s="88">
        <v>5107658.4230000004</v>
      </c>
      <c r="M37" s="42" t="s">
        <v>2</v>
      </c>
      <c r="N37" s="43">
        <f t="shared" si="5"/>
        <v>7.0066133512076192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4.4" x14ac:dyDescent="0.25">
      <c r="A38" s="30" t="s">
        <v>12</v>
      </c>
      <c r="B38" s="46"/>
      <c r="C38" s="88">
        <v>34573.279999999999</v>
      </c>
      <c r="D38" s="88">
        <v>37158.328999999998</v>
      </c>
      <c r="E38" s="42" t="s">
        <v>2</v>
      </c>
      <c r="F38" s="43">
        <f t="shared" si="3"/>
        <v>-6.9568494320613894</v>
      </c>
      <c r="G38" s="44" t="s">
        <v>3</v>
      </c>
      <c r="H38" s="88">
        <v>39672.781999999999</v>
      </c>
      <c r="I38" s="42" t="s">
        <v>2</v>
      </c>
      <c r="J38" s="43">
        <f t="shared" si="4"/>
        <v>-12.853905733154789</v>
      </c>
      <c r="K38" s="44" t="s">
        <v>3</v>
      </c>
      <c r="L38" s="88">
        <v>31829.109</v>
      </c>
      <c r="M38" s="42" t="s">
        <v>2</v>
      </c>
      <c r="N38" s="43">
        <f t="shared" si="5"/>
        <v>8.6215765574839054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4.4" x14ac:dyDescent="0.25">
      <c r="A39" s="30" t="s">
        <v>13</v>
      </c>
      <c r="B39" s="46"/>
      <c r="C39" s="88">
        <v>5732.6480000000001</v>
      </c>
      <c r="D39" s="88">
        <v>5742.152</v>
      </c>
      <c r="E39" s="42" t="s">
        <v>2</v>
      </c>
      <c r="F39" s="43">
        <f t="shared" si="3"/>
        <v>-0.16551285998698972</v>
      </c>
      <c r="G39" s="44" t="s">
        <v>3</v>
      </c>
      <c r="H39" s="88">
        <v>5788.5410000000002</v>
      </c>
      <c r="I39" s="42" t="s">
        <v>2</v>
      </c>
      <c r="J39" s="43">
        <f t="shared" si="4"/>
        <v>-0.96558010040872944</v>
      </c>
      <c r="K39" s="44" t="s">
        <v>3</v>
      </c>
      <c r="L39" s="88">
        <v>5788.7550000000001</v>
      </c>
      <c r="M39" s="42" t="s">
        <v>2</v>
      </c>
      <c r="N39" s="43">
        <f t="shared" si="5"/>
        <v>-0.96924122717233274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4.4" x14ac:dyDescent="0.25">
      <c r="A40" s="30" t="s">
        <v>14</v>
      </c>
      <c r="B40" s="96"/>
      <c r="C40" s="88">
        <v>6715034.7709999997</v>
      </c>
      <c r="D40" s="88">
        <v>6484616.0259999996</v>
      </c>
      <c r="E40" s="42" t="s">
        <v>2</v>
      </c>
      <c r="F40" s="43">
        <f t="shared" si="3"/>
        <v>3.553313628380451</v>
      </c>
      <c r="G40" s="44" t="s">
        <v>3</v>
      </c>
      <c r="H40" s="88">
        <v>6929025.1260000002</v>
      </c>
      <c r="I40" s="42" t="s">
        <v>2</v>
      </c>
      <c r="J40" s="43">
        <f t="shared" si="4"/>
        <v>-3.088318358047772</v>
      </c>
      <c r="K40" s="44" t="s">
        <v>3</v>
      </c>
      <c r="L40" s="88">
        <v>5924626.0939999996</v>
      </c>
      <c r="M40" s="42" t="s">
        <v>2</v>
      </c>
      <c r="N40" s="43">
        <f t="shared" si="5"/>
        <v>13.341072743822011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4.4" x14ac:dyDescent="0.25">
      <c r="A41" s="30" t="s">
        <v>15</v>
      </c>
      <c r="B41" s="96"/>
      <c r="C41" s="88">
        <v>1232697.727</v>
      </c>
      <c r="D41" s="88">
        <v>1159260.719</v>
      </c>
      <c r="E41" s="42" t="s">
        <v>2</v>
      </c>
      <c r="F41" s="43">
        <f t="shared" si="3"/>
        <v>6.3348137995521796</v>
      </c>
      <c r="G41" s="44" t="s">
        <v>3</v>
      </c>
      <c r="H41" s="88">
        <v>1729064.747</v>
      </c>
      <c r="I41" s="42" t="s">
        <v>2</v>
      </c>
      <c r="J41" s="43">
        <f t="shared" si="4"/>
        <v>-28.707254650886711</v>
      </c>
      <c r="K41" s="44" t="s">
        <v>3</v>
      </c>
      <c r="L41" s="88">
        <v>995912.95400000003</v>
      </c>
      <c r="M41" s="42" t="s">
        <v>2</v>
      </c>
      <c r="N41" s="43">
        <f t="shared" si="5"/>
        <v>23.775649473076328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4.4" x14ac:dyDescent="0.25">
      <c r="A42" s="30" t="s">
        <v>16</v>
      </c>
      <c r="B42" s="96"/>
      <c r="C42" s="88">
        <v>3208193.0359999998</v>
      </c>
      <c r="D42" s="88">
        <v>3067219.3760000002</v>
      </c>
      <c r="E42" s="42" t="s">
        <v>2</v>
      </c>
      <c r="F42" s="43">
        <f t="shared" si="3"/>
        <v>4.5961388058210986</v>
      </c>
      <c r="G42" s="44" t="s">
        <v>3</v>
      </c>
      <c r="H42" s="88">
        <v>2987085.139</v>
      </c>
      <c r="I42" s="42" t="s">
        <v>2</v>
      </c>
      <c r="J42" s="43">
        <f t="shared" si="4"/>
        <v>7.4021290559538926</v>
      </c>
      <c r="K42" s="44" t="s">
        <v>3</v>
      </c>
      <c r="L42" s="88">
        <v>2787806.8909999998</v>
      </c>
      <c r="M42" s="42" t="s">
        <v>2</v>
      </c>
      <c r="N42" s="43">
        <f t="shared" si="5"/>
        <v>15.079457130160321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4.4" x14ac:dyDescent="0.25">
      <c r="A43" s="30" t="s">
        <v>17</v>
      </c>
      <c r="B43" s="96"/>
      <c r="C43" s="88">
        <v>2274144.0079999999</v>
      </c>
      <c r="D43" s="88">
        <v>2258135.9309999999</v>
      </c>
      <c r="E43" s="42" t="s">
        <v>2</v>
      </c>
      <c r="F43" s="43">
        <f t="shared" si="3"/>
        <v>0.70890670398708266</v>
      </c>
      <c r="G43" s="44" t="s">
        <v>3</v>
      </c>
      <c r="H43" s="88">
        <v>2212875.2400000002</v>
      </c>
      <c r="I43" s="42" t="s">
        <v>2</v>
      </c>
      <c r="J43" s="43">
        <f t="shared" si="4"/>
        <v>2.7687402747567376</v>
      </c>
      <c r="K43" s="44" t="s">
        <v>3</v>
      </c>
      <c r="L43" s="88">
        <v>2140906.2489999998</v>
      </c>
      <c r="M43" s="42" t="s">
        <v>2</v>
      </c>
      <c r="N43" s="43">
        <f t="shared" si="5"/>
        <v>6.223428002147898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4.4" x14ac:dyDescent="0.25">
      <c r="A44" s="30" t="s">
        <v>18</v>
      </c>
      <c r="B44" s="96"/>
      <c r="C44" s="88">
        <v>4740869.0880000005</v>
      </c>
      <c r="D44" s="88">
        <v>4629652.4460000005</v>
      </c>
      <c r="E44" s="42" t="s">
        <v>2</v>
      </c>
      <c r="F44" s="43">
        <f t="shared" si="3"/>
        <v>2.4022676280179667</v>
      </c>
      <c r="G44" s="44" t="s">
        <v>3</v>
      </c>
      <c r="H44" s="88">
        <v>4502950.9939999999</v>
      </c>
      <c r="I44" s="42" t="s">
        <v>2</v>
      </c>
      <c r="J44" s="43">
        <f t="shared" si="4"/>
        <v>5.2836038925810414</v>
      </c>
      <c r="K44" s="44" t="s">
        <v>3</v>
      </c>
      <c r="L44" s="88">
        <v>4445889.8669999996</v>
      </c>
      <c r="M44" s="42" t="s">
        <v>2</v>
      </c>
      <c r="N44" s="43">
        <f t="shared" si="5"/>
        <v>6.6348746780596173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4.4" x14ac:dyDescent="0.25">
      <c r="A45" s="30" t="s">
        <v>19</v>
      </c>
      <c r="B45" s="96"/>
      <c r="C45" s="88">
        <v>1618798.4909999999</v>
      </c>
      <c r="D45" s="88">
        <v>1638219.4839999999</v>
      </c>
      <c r="E45" s="42" t="s">
        <v>2</v>
      </c>
      <c r="F45" s="43">
        <f t="shared" si="3"/>
        <v>-1.1854939579024091</v>
      </c>
      <c r="G45" s="44" t="s">
        <v>3</v>
      </c>
      <c r="H45" s="88">
        <v>1543240.1610000001</v>
      </c>
      <c r="I45" s="42" t="s">
        <v>2</v>
      </c>
      <c r="J45" s="43">
        <f t="shared" si="4"/>
        <v>4.8960837016475125</v>
      </c>
      <c r="K45" s="44" t="s">
        <v>3</v>
      </c>
      <c r="L45" s="88">
        <v>1518107.98</v>
      </c>
      <c r="M45" s="42" t="s">
        <v>2</v>
      </c>
      <c r="N45" s="43">
        <f t="shared" si="5"/>
        <v>6.6326316919828088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4.4" x14ac:dyDescent="0.25">
      <c r="A46" s="30" t="s">
        <v>20</v>
      </c>
      <c r="B46" s="96"/>
      <c r="C46" s="88">
        <v>6359667.5789999999</v>
      </c>
      <c r="D46" s="88">
        <v>6267871.9299999997</v>
      </c>
      <c r="E46" s="42" t="s">
        <v>2</v>
      </c>
      <c r="F46" s="43">
        <f t="shared" si="3"/>
        <v>1.4645425117995501</v>
      </c>
      <c r="G46" s="44" t="s">
        <v>3</v>
      </c>
      <c r="H46" s="88">
        <v>6046191.1550000003</v>
      </c>
      <c r="I46" s="42" t="s">
        <v>2</v>
      </c>
      <c r="J46" s="43">
        <f t="shared" si="4"/>
        <v>5.1846925769253147</v>
      </c>
      <c r="K46" s="44" t="s">
        <v>3</v>
      </c>
      <c r="L46" s="88">
        <v>5963997.8470000001</v>
      </c>
      <c r="M46" s="42" t="s">
        <v>2</v>
      </c>
      <c r="N46" s="43">
        <f t="shared" si="5"/>
        <v>6.6343037363608204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4.4" x14ac:dyDescent="0.25">
      <c r="A47" s="30" t="s">
        <v>21</v>
      </c>
      <c r="B47" s="96"/>
      <c r="C47" s="88">
        <v>13074702.35</v>
      </c>
      <c r="D47" s="88">
        <v>12752487.956</v>
      </c>
      <c r="E47" s="42" t="s">
        <v>2</v>
      </c>
      <c r="F47" s="43">
        <f t="shared" si="3"/>
        <v>2.5266786772254761</v>
      </c>
      <c r="G47" s="44" t="s">
        <v>3</v>
      </c>
      <c r="H47" s="88">
        <v>12975216.280999999</v>
      </c>
      <c r="I47" s="42" t="s">
        <v>2</v>
      </c>
      <c r="J47" s="43">
        <f t="shared" si="4"/>
        <v>0.76673919606011509</v>
      </c>
      <c r="K47" s="44" t="s">
        <v>3</v>
      </c>
      <c r="L47" s="88">
        <v>11888623.941</v>
      </c>
      <c r="M47" s="42" t="s">
        <v>2</v>
      </c>
      <c r="N47" s="43">
        <f t="shared" si="5"/>
        <v>9.9765827810365977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4.4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4.4" x14ac:dyDescent="0.25">
      <c r="A49" s="30" t="s">
        <v>22</v>
      </c>
      <c r="B49" s="96"/>
      <c r="C49" s="88">
        <v>27.742999999999999</v>
      </c>
      <c r="D49" s="88">
        <v>66.66</v>
      </c>
      <c r="E49" s="42" t="s">
        <v>2</v>
      </c>
      <c r="F49" s="43">
        <f t="shared" si="3"/>
        <v>-58.381338133813379</v>
      </c>
      <c r="G49" s="44" t="s">
        <v>3</v>
      </c>
      <c r="H49" s="88">
        <v>69.948999999999998</v>
      </c>
      <c r="I49" s="42" t="s">
        <v>2</v>
      </c>
      <c r="J49" s="43">
        <f t="shared" si="4"/>
        <v>-60.338246436689587</v>
      </c>
      <c r="K49" s="44" t="s">
        <v>3</v>
      </c>
      <c r="L49" s="88">
        <v>105.46</v>
      </c>
      <c r="M49" s="42" t="s">
        <v>2</v>
      </c>
      <c r="N49" s="43">
        <f t="shared" si="5"/>
        <v>-73.69334344775271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4.4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4.4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4.4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4.4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4.4" x14ac:dyDescent="0.25">
      <c r="A54" s="23" t="s">
        <v>23</v>
      </c>
      <c r="B54" s="96"/>
      <c r="C54" s="88">
        <v>6648142.818</v>
      </c>
      <c r="D54" s="87">
        <v>6514066.3969999999</v>
      </c>
      <c r="E54" s="42" t="s">
        <v>2</v>
      </c>
      <c r="F54" s="43">
        <f t="shared" ref="F54:F63" si="6">C54/D54*100-100</f>
        <v>2.0582599689457908</v>
      </c>
      <c r="G54" s="44" t="s">
        <v>3</v>
      </c>
      <c r="H54" s="88">
        <v>6764657.2450000001</v>
      </c>
      <c r="I54" s="42" t="s">
        <v>2</v>
      </c>
      <c r="J54" s="43">
        <f t="shared" ref="J54:J63" si="7">C54/H54*100-100</f>
        <v>-1.7223995655673434</v>
      </c>
      <c r="K54" s="44" t="s">
        <v>3</v>
      </c>
      <c r="L54" s="88">
        <v>5724902.449</v>
      </c>
      <c r="M54" s="42" t="s">
        <v>2</v>
      </c>
      <c r="N54" s="43">
        <f t="shared" ref="N54:N63" si="8">C54/L54*100-100</f>
        <v>16.12674411878001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4.4" x14ac:dyDescent="0.25">
      <c r="A55" s="51" t="s">
        <v>24</v>
      </c>
      <c r="B55" s="46"/>
      <c r="C55" s="88">
        <v>299663.43800000002</v>
      </c>
      <c r="D55" s="87">
        <v>299817.67</v>
      </c>
      <c r="E55" s="42" t="s">
        <v>2</v>
      </c>
      <c r="F55" s="43">
        <f t="shared" si="6"/>
        <v>-5.1441931357800286E-2</v>
      </c>
      <c r="G55" s="44" t="s">
        <v>3</v>
      </c>
      <c r="H55" s="88">
        <v>296231.63799999998</v>
      </c>
      <c r="I55" s="42" t="s">
        <v>2</v>
      </c>
      <c r="J55" s="43">
        <f t="shared" si="7"/>
        <v>1.1584853066909773</v>
      </c>
      <c r="K55" s="44" t="s">
        <v>3</v>
      </c>
      <c r="L55" s="88">
        <v>275562.20299999998</v>
      </c>
      <c r="M55" s="42" t="s">
        <v>2</v>
      </c>
      <c r="N55" s="43">
        <f t="shared" si="8"/>
        <v>8.7462049358053804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4.4" x14ac:dyDescent="0.25">
      <c r="A56" s="51" t="s">
        <v>25</v>
      </c>
      <c r="B56" s="46"/>
      <c r="C56" s="88">
        <v>204016.217</v>
      </c>
      <c r="D56" s="87">
        <v>194435.217</v>
      </c>
      <c r="E56" s="42" t="s">
        <v>2</v>
      </c>
      <c r="F56" s="43">
        <f t="shared" si="6"/>
        <v>4.9276052701913642</v>
      </c>
      <c r="G56" s="44" t="s">
        <v>3</v>
      </c>
      <c r="H56" s="88">
        <v>194664.255</v>
      </c>
      <c r="I56" s="42" t="s">
        <v>2</v>
      </c>
      <c r="J56" s="43">
        <f t="shared" si="7"/>
        <v>4.8041495856545424</v>
      </c>
      <c r="K56" s="44" t="s">
        <v>3</v>
      </c>
      <c r="L56" s="88">
        <v>179030.549</v>
      </c>
      <c r="M56" s="42" t="s">
        <v>2</v>
      </c>
      <c r="N56" s="43">
        <f t="shared" si="8"/>
        <v>13.956091929316486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4.4" x14ac:dyDescent="0.25">
      <c r="A57" s="51" t="s">
        <v>26</v>
      </c>
      <c r="B57" s="46"/>
      <c r="C57" s="88">
        <v>6144463.1629999997</v>
      </c>
      <c r="D57" s="87">
        <v>6019813.5099999998</v>
      </c>
      <c r="E57" s="42" t="s">
        <v>2</v>
      </c>
      <c r="F57" s="43">
        <f t="shared" si="6"/>
        <v>2.0706563881577722</v>
      </c>
      <c r="G57" s="44" t="s">
        <v>3</v>
      </c>
      <c r="H57" s="88">
        <v>6273761.352</v>
      </c>
      <c r="I57" s="42" t="s">
        <v>2</v>
      </c>
      <c r="J57" s="43">
        <f t="shared" si="7"/>
        <v>-2.0609357249265088</v>
      </c>
      <c r="K57" s="44" t="s">
        <v>3</v>
      </c>
      <c r="L57" s="88">
        <v>5270309.6969999997</v>
      </c>
      <c r="M57" s="42" t="s">
        <v>2</v>
      </c>
      <c r="N57" s="43">
        <f t="shared" si="8"/>
        <v>16.586377580383768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4.4" x14ac:dyDescent="0.25">
      <c r="A58" s="23" t="s">
        <v>27</v>
      </c>
      <c r="B58" s="96"/>
      <c r="C58" s="88">
        <v>2870949.3309999998</v>
      </c>
      <c r="D58" s="87">
        <v>2799599.753</v>
      </c>
      <c r="E58" s="42" t="s">
        <v>2</v>
      </c>
      <c r="F58" s="43">
        <f t="shared" si="6"/>
        <v>2.5485635196082228</v>
      </c>
      <c r="G58" s="44" t="s">
        <v>3</v>
      </c>
      <c r="H58" s="88">
        <v>2724672.077</v>
      </c>
      <c r="I58" s="42" t="s">
        <v>2</v>
      </c>
      <c r="J58" s="43">
        <f t="shared" si="7"/>
        <v>5.3686186765292661</v>
      </c>
      <c r="K58" s="44" t="s">
        <v>3</v>
      </c>
      <c r="L58" s="88">
        <v>2451232.3050000002</v>
      </c>
      <c r="M58" s="42" t="s">
        <v>2</v>
      </c>
      <c r="N58" s="43">
        <f t="shared" si="8"/>
        <v>17.122694782696229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4.4" x14ac:dyDescent="0.25">
      <c r="A59" s="30" t="s">
        <v>28</v>
      </c>
      <c r="B59" s="46"/>
      <c r="C59" s="88">
        <v>2869591.463</v>
      </c>
      <c r="D59" s="87">
        <v>2798351.4160000002</v>
      </c>
      <c r="E59" s="42" t="s">
        <v>2</v>
      </c>
      <c r="F59" s="43">
        <f t="shared" si="6"/>
        <v>2.5457863009153954</v>
      </c>
      <c r="G59" s="44" t="s">
        <v>3</v>
      </c>
      <c r="H59" s="88">
        <v>2723286.3569999998</v>
      </c>
      <c r="I59" s="42" t="s">
        <v>2</v>
      </c>
      <c r="J59" s="43">
        <f t="shared" si="7"/>
        <v>5.3723731852118135</v>
      </c>
      <c r="K59" s="44" t="s">
        <v>3</v>
      </c>
      <c r="L59" s="88">
        <v>2451232.298</v>
      </c>
      <c r="M59" s="42" t="s">
        <v>2</v>
      </c>
      <c r="N59" s="43">
        <f t="shared" si="8"/>
        <v>17.067299796161549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4.4" x14ac:dyDescent="0.25">
      <c r="A60" s="150" t="s">
        <v>155</v>
      </c>
      <c r="B60" s="171"/>
      <c r="C60" s="121">
        <v>1357.8679999999999</v>
      </c>
      <c r="D60" s="172">
        <v>1248.337</v>
      </c>
      <c r="E60" s="122" t="s">
        <v>2</v>
      </c>
      <c r="F60" s="43">
        <f t="shared" si="6"/>
        <v>8.7741531333285678</v>
      </c>
      <c r="G60" s="123" t="s">
        <v>3</v>
      </c>
      <c r="H60" s="121">
        <v>1385.72</v>
      </c>
      <c r="I60" s="122" t="s">
        <v>2</v>
      </c>
      <c r="J60" s="43">
        <f t="shared" si="7"/>
        <v>-2.0099298559593564</v>
      </c>
      <c r="K60" s="123" t="s">
        <v>3</v>
      </c>
      <c r="L60" s="121">
        <v>7.0000000000000001E-3</v>
      </c>
      <c r="M60" s="122" t="s">
        <v>2</v>
      </c>
      <c r="N60" s="180" t="s">
        <v>157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4.4" x14ac:dyDescent="0.25">
      <c r="A61" s="30" t="s">
        <v>29</v>
      </c>
      <c r="B61" s="96"/>
      <c r="C61" s="88">
        <v>5445777.2240000004</v>
      </c>
      <c r="D61" s="87">
        <v>5359980.6500000004</v>
      </c>
      <c r="E61" s="42" t="s">
        <v>2</v>
      </c>
      <c r="F61" s="43">
        <f t="shared" si="6"/>
        <v>1.6006881293498765</v>
      </c>
      <c r="G61" s="44" t="s">
        <v>3</v>
      </c>
      <c r="H61" s="88">
        <v>5559438.4199999999</v>
      </c>
      <c r="I61" s="42" t="s">
        <v>2</v>
      </c>
      <c r="J61" s="43">
        <f t="shared" si="7"/>
        <v>-2.0444726141961524</v>
      </c>
      <c r="K61" s="44" t="s">
        <v>3</v>
      </c>
      <c r="L61" s="88">
        <v>4515855.8269999996</v>
      </c>
      <c r="M61" s="42" t="s">
        <v>2</v>
      </c>
      <c r="N61" s="43">
        <f t="shared" si="8"/>
        <v>20.592362392086642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4.4" x14ac:dyDescent="0.25">
      <c r="A62" s="30" t="s">
        <v>30</v>
      </c>
      <c r="B62" s="96"/>
      <c r="C62" s="88">
        <v>4073314.9249999998</v>
      </c>
      <c r="D62" s="87">
        <v>3953685.5</v>
      </c>
      <c r="E62" s="42" t="s">
        <v>2</v>
      </c>
      <c r="F62" s="43">
        <f t="shared" si="6"/>
        <v>3.0257698797741881</v>
      </c>
      <c r="G62" s="44" t="s">
        <v>3</v>
      </c>
      <c r="H62" s="88">
        <v>3929890.9019999998</v>
      </c>
      <c r="I62" s="42" t="s">
        <v>2</v>
      </c>
      <c r="J62" s="43">
        <f t="shared" si="7"/>
        <v>3.6495675472061748</v>
      </c>
      <c r="K62" s="44" t="s">
        <v>3</v>
      </c>
      <c r="L62" s="88">
        <v>3660278.9270000001</v>
      </c>
      <c r="M62" s="42" t="s">
        <v>2</v>
      </c>
      <c r="N62" s="43">
        <f t="shared" si="8"/>
        <v>11.284276587591322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4.4" x14ac:dyDescent="0.25">
      <c r="A63" s="30" t="s">
        <v>31</v>
      </c>
      <c r="B63" s="96"/>
      <c r="C63" s="88">
        <v>9519092.1490000002</v>
      </c>
      <c r="D63" s="87">
        <v>9313666.1500000004</v>
      </c>
      <c r="E63" s="42" t="s">
        <v>2</v>
      </c>
      <c r="F63" s="43">
        <f t="shared" si="6"/>
        <v>2.2056405682954363</v>
      </c>
      <c r="G63" s="44" t="s">
        <v>3</v>
      </c>
      <c r="H63" s="88">
        <v>9489329.3220000006</v>
      </c>
      <c r="I63" s="42" t="s">
        <v>2</v>
      </c>
      <c r="J63" s="43">
        <f t="shared" si="7"/>
        <v>0.31364521126901934</v>
      </c>
      <c r="K63" s="44" t="s">
        <v>3</v>
      </c>
      <c r="L63" s="88">
        <v>8176134.7539999997</v>
      </c>
      <c r="M63" s="42" t="s">
        <v>2</v>
      </c>
      <c r="N63" s="43">
        <f t="shared" si="8"/>
        <v>16.425333429625624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4.4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4.4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4.4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4.4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4.4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7.3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4.4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4.4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25" defaultRowHeight="13" x14ac:dyDescent="0.2"/>
  <cols>
    <col min="1" max="1" width="3.25" style="3" customWidth="1"/>
    <col min="2" max="2" width="9.125" style="3" customWidth="1"/>
    <col min="3" max="3" width="34.625" style="3" customWidth="1"/>
    <col min="4" max="4" width="10.375" style="3" customWidth="1"/>
    <col min="5" max="6" width="10" style="3" customWidth="1"/>
    <col min="7" max="7" width="9.875" style="3" customWidth="1"/>
    <col min="8" max="16384" width="9.125" style="3"/>
  </cols>
  <sheetData>
    <row r="1" spans="1:11" x14ac:dyDescent="0.2">
      <c r="G1" s="124"/>
    </row>
    <row r="2" spans="1:11" s="91" customFormat="1" ht="18" x14ac:dyDescent="0.3">
      <c r="A2" s="182" t="s">
        <v>144</v>
      </c>
      <c r="B2" s="182"/>
      <c r="C2" s="182"/>
      <c r="D2" s="182"/>
      <c r="E2" s="182"/>
      <c r="F2" s="182"/>
      <c r="G2" s="182"/>
      <c r="H2" s="19"/>
      <c r="I2" s="19"/>
      <c r="J2" s="19"/>
      <c r="K2" s="19"/>
    </row>
    <row r="3" spans="1:11" s="91" customFormat="1" ht="18" x14ac:dyDescent="0.3">
      <c r="A3" s="182" t="s">
        <v>150</v>
      </c>
      <c r="B3" s="182"/>
      <c r="C3" s="182"/>
      <c r="D3" s="182"/>
      <c r="E3" s="182"/>
      <c r="F3" s="182"/>
      <c r="G3" s="182"/>
      <c r="H3" s="19"/>
      <c r="I3" s="19"/>
      <c r="J3" s="19"/>
      <c r="K3" s="19"/>
    </row>
    <row r="4" spans="1:11" ht="14.9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4.4" x14ac:dyDescent="0.25">
      <c r="G5" s="27" t="s">
        <v>146</v>
      </c>
      <c r="I5" s="27"/>
    </row>
    <row r="6" spans="1:11" s="17" customFormat="1" ht="14.4" x14ac:dyDescent="0.25">
      <c r="G6" s="27"/>
      <c r="I6" s="27"/>
    </row>
    <row r="7" spans="1:11" s="17" customFormat="1" ht="14.4" x14ac:dyDescent="0.25">
      <c r="D7" s="129">
        <f>G7-89</f>
        <v>43012</v>
      </c>
      <c r="E7" s="129">
        <f>G7-59</f>
        <v>43042</v>
      </c>
      <c r="F7" s="129">
        <f>G7-27</f>
        <v>43074</v>
      </c>
      <c r="G7" s="129">
        <f>Table1A!C7</f>
        <v>43101</v>
      </c>
    </row>
    <row r="8" spans="1:11" s="17" customFormat="1" ht="14.4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540262.58900000004</v>
      </c>
      <c r="E9" s="119">
        <v>559210.24100000004</v>
      </c>
      <c r="F9" s="119">
        <v>559136.84700000007</v>
      </c>
      <c r="G9" s="119">
        <v>546417.39999999991</v>
      </c>
      <c r="H9" s="126"/>
    </row>
    <row r="10" spans="1:11" s="17" customFormat="1" ht="14.4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155825.46</v>
      </c>
      <c r="E11" s="119">
        <v>164033.96</v>
      </c>
      <c r="F11" s="119">
        <v>159698.28399999999</v>
      </c>
      <c r="G11" s="119">
        <v>158107.70199999999</v>
      </c>
      <c r="H11" s="92"/>
    </row>
    <row r="12" spans="1:11" s="17" customFormat="1" ht="14.95" customHeight="1" x14ac:dyDescent="0.25">
      <c r="B12" s="17" t="s">
        <v>138</v>
      </c>
      <c r="D12" s="119">
        <v>384437.12900000002</v>
      </c>
      <c r="E12" s="119">
        <v>395176.28100000002</v>
      </c>
      <c r="F12" s="119">
        <v>399438.56300000002</v>
      </c>
      <c r="G12" s="119">
        <v>388309.69799999997</v>
      </c>
      <c r="H12" s="92"/>
    </row>
    <row r="13" spans="1:11" s="17" customFormat="1" ht="14.4" x14ac:dyDescent="0.25">
      <c r="D13" s="120"/>
      <c r="E13" s="120"/>
      <c r="F13" s="120"/>
      <c r="G13" s="120"/>
    </row>
    <row r="14" spans="1:11" s="17" customFormat="1" ht="14.4" x14ac:dyDescent="0.25">
      <c r="A14" s="17" t="s">
        <v>148</v>
      </c>
      <c r="D14" s="120"/>
      <c r="E14" s="120"/>
      <c r="F14" s="120"/>
      <c r="G14" s="120"/>
    </row>
    <row r="15" spans="1:11" s="17" customFormat="1" ht="14.4" x14ac:dyDescent="0.25">
      <c r="B15" s="17" t="s">
        <v>152</v>
      </c>
      <c r="D15" s="119">
        <v>137</v>
      </c>
      <c r="E15" s="119">
        <v>137</v>
      </c>
      <c r="F15" s="119">
        <v>137</v>
      </c>
      <c r="G15" s="119">
        <v>138</v>
      </c>
      <c r="H15" s="92"/>
    </row>
    <row r="16" spans="1:11" s="17" customFormat="1" ht="14.4" x14ac:dyDescent="0.25">
      <c r="D16" s="119"/>
      <c r="E16" s="119"/>
      <c r="F16" s="119"/>
      <c r="G16" s="119"/>
      <c r="H16" s="92"/>
    </row>
    <row r="17" spans="1:8" s="17" customFormat="1" ht="14.95" customHeight="1" x14ac:dyDescent="0.25">
      <c r="A17" s="17" t="s">
        <v>149</v>
      </c>
      <c r="D17" s="119">
        <v>314521.11853206001</v>
      </c>
      <c r="E17" s="119">
        <v>440478.15407791996</v>
      </c>
      <c r="F17" s="119">
        <v>428713.09449017001</v>
      </c>
      <c r="G17" s="119">
        <v>373412.22664326994</v>
      </c>
      <c r="H17" s="92"/>
    </row>
    <row r="20" spans="1:8" ht="14.4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style="136" customWidth="1"/>
    <col min="2" max="2" width="50.75" style="136" customWidth="1"/>
    <col min="3" max="3" width="1.75" style="159" customWidth="1"/>
    <col min="4" max="4" width="11.25" style="136" bestFit="1" customWidth="1"/>
    <col min="5" max="5" width="3.75" style="160" customWidth="1"/>
    <col min="6" max="6" width="3.75" style="161" customWidth="1"/>
    <col min="7" max="7" width="11.25" style="136" bestFit="1" customWidth="1"/>
    <col min="8" max="8" width="3.75" style="160" customWidth="1"/>
    <col min="9" max="9" width="3.75" style="136" customWidth="1"/>
    <col min="10" max="10" width="13.875" style="136" bestFit="1" customWidth="1"/>
    <col min="11" max="12" width="1.75" style="136" customWidth="1"/>
    <col min="13" max="13" width="10.875" style="136" customWidth="1"/>
    <col min="14" max="14" width="9.75" style="136" customWidth="1"/>
    <col min="15" max="16384" width="8.375" style="136"/>
  </cols>
  <sheetData>
    <row r="1" spans="1:19" ht="14.9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7.3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4.95" customHeight="1" x14ac:dyDescent="0.25">
      <c r="A3" s="141" t="str">
        <f>"(As at end of "&amp;TEXT(Table1A!C7,"mmmm yyyy")&amp;")"</f>
        <v>(As at end of January 2018)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4.9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4.9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4.9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4.9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4.9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4.9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4.9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4.95" customHeight="1" x14ac:dyDescent="0.25">
      <c r="A11" s="120"/>
      <c r="B11" s="150" t="s">
        <v>40</v>
      </c>
      <c r="C11" s="142"/>
      <c r="D11" s="121">
        <v>459605</v>
      </c>
      <c r="E11" s="132"/>
      <c r="F11" s="153"/>
      <c r="G11" s="121" t="s">
        <v>41</v>
      </c>
      <c r="H11" s="152"/>
      <c r="I11" s="151"/>
      <c r="J11" s="121">
        <v>459605</v>
      </c>
      <c r="K11" s="151"/>
      <c r="M11" s="154"/>
      <c r="N11" s="155"/>
      <c r="P11" s="154"/>
      <c r="S11" s="154"/>
    </row>
    <row r="12" spans="1:19" ht="14.95" customHeight="1" x14ac:dyDescent="0.25">
      <c r="A12" s="120"/>
      <c r="B12" s="150" t="s">
        <v>42</v>
      </c>
      <c r="C12" s="142"/>
      <c r="D12" s="121">
        <v>12901</v>
      </c>
      <c r="E12" s="132"/>
      <c r="F12" s="153"/>
      <c r="G12" s="121" t="s">
        <v>41</v>
      </c>
      <c r="H12" s="152"/>
      <c r="I12" s="151"/>
      <c r="J12" s="121">
        <v>12901</v>
      </c>
      <c r="K12" s="151"/>
      <c r="M12" s="154"/>
      <c r="N12" s="155"/>
      <c r="P12" s="154"/>
      <c r="S12" s="154"/>
    </row>
    <row r="13" spans="1:19" ht="14.95" customHeight="1" x14ac:dyDescent="0.25">
      <c r="A13" s="120"/>
      <c r="B13" s="150" t="s">
        <v>43</v>
      </c>
      <c r="C13" s="142"/>
      <c r="D13" s="121">
        <v>472506</v>
      </c>
      <c r="E13" s="132"/>
      <c r="F13" s="153"/>
      <c r="G13" s="121" t="s">
        <v>41</v>
      </c>
      <c r="H13" s="152"/>
      <c r="I13" s="151"/>
      <c r="J13" s="121">
        <v>472506</v>
      </c>
      <c r="K13" s="151"/>
      <c r="M13" s="154"/>
      <c r="N13" s="155"/>
      <c r="P13" s="154"/>
      <c r="S13" s="154"/>
    </row>
    <row r="14" spans="1:19" ht="14.9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4.9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4.95" customHeight="1" x14ac:dyDescent="0.25">
      <c r="A16" s="120"/>
      <c r="B16" s="150" t="s">
        <v>45</v>
      </c>
      <c r="C16" s="142"/>
      <c r="D16" s="121">
        <v>28092.144</v>
      </c>
      <c r="E16" s="132"/>
      <c r="F16" s="153"/>
      <c r="G16" s="121" t="s">
        <v>41</v>
      </c>
      <c r="H16" s="152"/>
      <c r="I16" s="151"/>
      <c r="J16" s="121">
        <v>28092.144</v>
      </c>
      <c r="K16" s="151"/>
      <c r="M16" s="154"/>
      <c r="N16" s="155"/>
      <c r="P16" s="154"/>
      <c r="S16" s="154"/>
    </row>
    <row r="17" spans="1:19" ht="14.9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4.9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4.95" customHeight="1" x14ac:dyDescent="0.25">
      <c r="A19" s="120"/>
      <c r="B19" s="150" t="s">
        <v>47</v>
      </c>
      <c r="C19" s="142"/>
      <c r="D19" s="121">
        <v>444413.85600000003</v>
      </c>
      <c r="E19" s="132"/>
      <c r="F19" s="153"/>
      <c r="G19" s="121" t="s">
        <v>41</v>
      </c>
      <c r="H19" s="152"/>
      <c r="I19" s="151"/>
      <c r="J19" s="121">
        <v>444413.85600000003</v>
      </c>
      <c r="K19" s="151"/>
      <c r="M19" s="154"/>
      <c r="N19" s="155"/>
      <c r="P19" s="154"/>
      <c r="S19" s="154"/>
    </row>
    <row r="20" spans="1:19" ht="14.9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4.95" customHeight="1" x14ac:dyDescent="0.25">
      <c r="A21" s="150" t="s">
        <v>48</v>
      </c>
      <c r="B21" s="120"/>
      <c r="C21" s="142"/>
      <c r="D21" s="121">
        <v>1232697.727</v>
      </c>
      <c r="E21" s="152"/>
      <c r="F21" s="153"/>
      <c r="G21" s="121">
        <v>881703.14599999995</v>
      </c>
      <c r="H21" s="152"/>
      <c r="I21" s="151"/>
      <c r="J21" s="121">
        <v>2114400.8730000001</v>
      </c>
      <c r="K21" s="151"/>
      <c r="M21" s="154"/>
      <c r="N21" s="155"/>
      <c r="P21" s="154"/>
      <c r="S21" s="154"/>
    </row>
    <row r="22" spans="1:19" ht="14.9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4.95" customHeight="1" x14ac:dyDescent="0.25">
      <c r="A23" s="150" t="s">
        <v>49</v>
      </c>
      <c r="B23" s="120"/>
      <c r="C23" s="142"/>
      <c r="D23" s="121">
        <v>3208193.0359999998</v>
      </c>
      <c r="E23" s="152"/>
      <c r="F23" s="153"/>
      <c r="G23" s="121">
        <v>2246270.213</v>
      </c>
      <c r="H23" s="152"/>
      <c r="I23" s="151"/>
      <c r="J23" s="121">
        <v>5454463.2489999998</v>
      </c>
      <c r="K23" s="151"/>
      <c r="M23" s="154"/>
      <c r="N23" s="155"/>
      <c r="P23" s="154"/>
      <c r="S23" s="154"/>
    </row>
    <row r="24" spans="1:19" ht="14.9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4.95" customHeight="1" x14ac:dyDescent="0.25">
      <c r="A25" s="150" t="s">
        <v>50</v>
      </c>
      <c r="B25" s="120"/>
      <c r="C25" s="142"/>
      <c r="D25" s="121">
        <v>2259330.8149999999</v>
      </c>
      <c r="E25" s="152" t="s">
        <v>51</v>
      </c>
      <c r="F25" s="153"/>
      <c r="G25" s="121">
        <v>3206201.4849999999</v>
      </c>
      <c r="H25" s="152" t="s">
        <v>52</v>
      </c>
      <c r="I25" s="151"/>
      <c r="J25" s="121">
        <v>5465532.2999999998</v>
      </c>
      <c r="K25" s="151"/>
      <c r="M25" s="154"/>
      <c r="N25" s="155"/>
      <c r="P25" s="154"/>
      <c r="S25" s="154"/>
    </row>
    <row r="26" spans="1:19" ht="14.9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4.9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4.95" customHeight="1" x14ac:dyDescent="0.25">
      <c r="A28" s="120"/>
      <c r="B28" s="150" t="s">
        <v>53</v>
      </c>
      <c r="C28" s="142"/>
      <c r="D28" s="121">
        <v>106659.311</v>
      </c>
      <c r="E28" s="152"/>
      <c r="F28" s="153"/>
      <c r="G28" s="121">
        <v>515714.49400000001</v>
      </c>
      <c r="H28" s="152"/>
      <c r="I28" s="151"/>
      <c r="J28" s="121">
        <v>622373.80500000005</v>
      </c>
      <c r="K28" s="151"/>
      <c r="M28" s="154"/>
      <c r="N28" s="155"/>
      <c r="P28" s="154"/>
      <c r="S28" s="154"/>
    </row>
    <row r="29" spans="1:19" ht="14.9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4.9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4.95" customHeight="1" x14ac:dyDescent="0.25">
      <c r="A31" s="120"/>
      <c r="B31" s="150" t="s">
        <v>55</v>
      </c>
      <c r="C31" s="142"/>
      <c r="D31" s="121">
        <v>14813.192999999999</v>
      </c>
      <c r="E31" s="152"/>
      <c r="F31" s="153"/>
      <c r="G31" s="121">
        <v>25492.735000000001</v>
      </c>
      <c r="H31" s="152"/>
      <c r="I31" s="151"/>
      <c r="J31" s="121">
        <v>40305.928</v>
      </c>
      <c r="K31" s="151"/>
      <c r="M31" s="154"/>
      <c r="N31" s="155"/>
      <c r="P31" s="154"/>
      <c r="S31" s="154"/>
    </row>
    <row r="32" spans="1:19" ht="14.9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4.9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4.9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4.9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6442.3909999999996</v>
      </c>
      <c r="H35" s="152"/>
      <c r="I35" s="151"/>
      <c r="J35" s="121">
        <v>6542.3909999999996</v>
      </c>
      <c r="K35" s="151"/>
      <c r="M35" s="154"/>
      <c r="N35" s="155"/>
      <c r="P35" s="154"/>
      <c r="S35" s="154"/>
    </row>
    <row r="36" spans="1:19" ht="14.9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4.9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4.9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4.95" customHeight="1" x14ac:dyDescent="0.25">
      <c r="A39" s="120"/>
      <c r="B39" s="150" t="s">
        <v>59</v>
      </c>
      <c r="C39" s="142"/>
      <c r="D39" s="121">
        <v>1677111.5830000001</v>
      </c>
      <c r="E39" s="152"/>
      <c r="F39" s="153"/>
      <c r="G39" s="121">
        <v>881703.14599999995</v>
      </c>
      <c r="H39" s="152"/>
      <c r="I39" s="151"/>
      <c r="J39" s="121">
        <v>2558814.7289999998</v>
      </c>
      <c r="K39" s="151"/>
      <c r="M39" s="154"/>
      <c r="N39" s="155"/>
      <c r="P39" s="154"/>
      <c r="S39" s="154"/>
    </row>
    <row r="40" spans="1:19" ht="14.9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4.95" customHeight="1" x14ac:dyDescent="0.25">
      <c r="A41" s="120"/>
      <c r="B41" s="150" t="s">
        <v>60</v>
      </c>
      <c r="C41" s="142"/>
      <c r="D41" s="121">
        <v>7251294.7450000001</v>
      </c>
      <c r="E41" s="152" t="s">
        <v>51</v>
      </c>
      <c r="F41" s="153"/>
      <c r="G41" s="121">
        <v>6849889.3380000005</v>
      </c>
      <c r="H41" s="152" t="s">
        <v>52</v>
      </c>
      <c r="I41" s="151"/>
      <c r="J41" s="121">
        <v>14101184.083000001</v>
      </c>
      <c r="K41" s="151"/>
      <c r="M41" s="154"/>
      <c r="N41" s="155"/>
      <c r="P41" s="154"/>
      <c r="S41" s="154"/>
    </row>
    <row r="42" spans="1:19" ht="14.95" customHeight="1" x14ac:dyDescent="0.25">
      <c r="A42" s="120"/>
      <c r="B42" s="120"/>
      <c r="C42" s="158" t="s">
        <v>2</v>
      </c>
      <c r="D42" s="121">
        <v>7251267.0020000003</v>
      </c>
      <c r="E42" s="152" t="s">
        <v>3</v>
      </c>
      <c r="F42" s="153" t="s">
        <v>2</v>
      </c>
      <c r="G42" s="121">
        <v>6849917.0810000002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4.9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4.95" customHeight="1" x14ac:dyDescent="0.25">
      <c r="A44" s="120"/>
      <c r="B44" s="150" t="s">
        <v>61</v>
      </c>
      <c r="C44" s="142"/>
      <c r="D44" s="121">
        <v>7266207.9380000001</v>
      </c>
      <c r="E44" s="152" t="s">
        <v>51</v>
      </c>
      <c r="F44" s="153"/>
      <c r="G44" s="121">
        <v>6881824.4639999997</v>
      </c>
      <c r="H44" s="152" t="s">
        <v>52</v>
      </c>
      <c r="I44" s="151"/>
      <c r="J44" s="121">
        <v>14148032.402000001</v>
      </c>
      <c r="K44" s="151"/>
      <c r="M44" s="154"/>
      <c r="N44" s="155"/>
      <c r="P44" s="154"/>
      <c r="S44" s="154"/>
    </row>
    <row r="45" spans="1:19" ht="14.95" customHeight="1" x14ac:dyDescent="0.25">
      <c r="A45" s="120"/>
      <c r="B45" s="120"/>
      <c r="C45" s="158" t="s">
        <v>2</v>
      </c>
      <c r="D45" s="121">
        <v>7266180.1950000003</v>
      </c>
      <c r="E45" s="152" t="s">
        <v>3</v>
      </c>
      <c r="F45" s="153" t="s">
        <v>2</v>
      </c>
      <c r="G45" s="121">
        <v>6881852.2070000004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4.9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4.9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4.9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4.9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4.9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4.9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4.9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4.9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4.9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375" defaultRowHeight="13" x14ac:dyDescent="0.2"/>
  <cols>
    <col min="1" max="1" width="40.75" customWidth="1"/>
    <col min="2" max="2" width="1.75" style="11" customWidth="1"/>
    <col min="3" max="3" width="11.25" bestFit="1" customWidth="1"/>
    <col min="4" max="4" width="3.75" style="10" customWidth="1"/>
    <col min="5" max="5" width="3.75" style="11" customWidth="1"/>
    <col min="6" max="6" width="11.25" bestFit="1" customWidth="1"/>
    <col min="7" max="7" width="3.75" style="10" customWidth="1"/>
    <col min="8" max="8" width="3.75" customWidth="1"/>
    <col min="9" max="9" width="13.875" bestFit="1" customWidth="1"/>
    <col min="10" max="11" width="1.75" customWidth="1"/>
    <col min="12" max="12" width="9.75" customWidth="1"/>
    <col min="13" max="13" width="9.75" hidden="1" customWidth="1"/>
  </cols>
  <sheetData>
    <row r="1" spans="1:19" ht="14.9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.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4.95" customHeight="1" x14ac:dyDescent="0.25">
      <c r="A3" s="25" t="str">
        <f>"(As at end of "&amp;TEXT(Table1A!C7,"mmmm yyyy")&amp;")"</f>
        <v>(As at end of January 2018)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4.9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4.9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4.9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4.9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4.9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4.9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4.9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2" customHeight="1" x14ac:dyDescent="0.25">
      <c r="A11" s="32" t="s">
        <v>66</v>
      </c>
      <c r="B11" s="27"/>
      <c r="C11" s="88">
        <v>1232697.727</v>
      </c>
      <c r="D11" s="26"/>
      <c r="E11" s="27"/>
      <c r="F11" s="88">
        <v>881703.14599999995</v>
      </c>
      <c r="G11" s="26"/>
      <c r="H11" s="17"/>
      <c r="I11" s="88">
        <v>2114400.8730000001</v>
      </c>
      <c r="J11" s="17"/>
      <c r="K11" s="1"/>
      <c r="L11" s="127"/>
      <c r="M11" s="15"/>
      <c r="N11" s="127"/>
      <c r="P11" s="127"/>
      <c r="Q11" s="127"/>
      <c r="S11" s="127"/>
    </row>
    <row r="12" spans="1:19" ht="20.2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2" customHeight="1" x14ac:dyDescent="0.25">
      <c r="A13" s="32" t="s">
        <v>67</v>
      </c>
      <c r="B13" s="27"/>
      <c r="C13" s="88">
        <v>3208193.0359999998</v>
      </c>
      <c r="D13" s="26"/>
      <c r="E13" s="27"/>
      <c r="F13" s="88">
        <v>2246270.213</v>
      </c>
      <c r="G13" s="26"/>
      <c r="H13" s="17"/>
      <c r="I13" s="88">
        <v>5454463.2489999998</v>
      </c>
      <c r="J13" s="17"/>
      <c r="L13" s="127"/>
      <c r="M13" s="15"/>
      <c r="N13" s="127"/>
      <c r="P13" s="127"/>
      <c r="Q13" s="127"/>
      <c r="S13" s="127"/>
    </row>
    <row r="14" spans="1:19" ht="20.2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2" customHeight="1" x14ac:dyDescent="0.25">
      <c r="A15" s="32" t="s">
        <v>68</v>
      </c>
      <c r="B15" s="27"/>
      <c r="C15" s="88">
        <v>2259330.8149999999</v>
      </c>
      <c r="D15" s="32" t="s">
        <v>51</v>
      </c>
      <c r="E15" s="27"/>
      <c r="F15" s="88">
        <v>3206201.4849999999</v>
      </c>
      <c r="G15" s="32" t="s">
        <v>52</v>
      </c>
      <c r="H15" s="17"/>
      <c r="I15" s="88">
        <v>5465532.2999999998</v>
      </c>
      <c r="J15" s="17"/>
      <c r="L15" s="127"/>
      <c r="M15" s="15"/>
      <c r="N15" s="127"/>
      <c r="P15" s="127"/>
      <c r="Q15" s="127"/>
      <c r="S15" s="127"/>
    </row>
    <row r="16" spans="1:19" ht="20.2" customHeight="1" x14ac:dyDescent="0.25">
      <c r="A16" s="17"/>
      <c r="B16" s="33" t="s">
        <v>2</v>
      </c>
      <c r="C16" s="88">
        <v>2259303.0720000002</v>
      </c>
      <c r="D16" s="32" t="s">
        <v>3</v>
      </c>
      <c r="E16" s="33" t="s">
        <v>2</v>
      </c>
      <c r="F16" s="88">
        <v>3206229.2280000001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2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2" customHeight="1" x14ac:dyDescent="0.25">
      <c r="A18" s="32" t="s">
        <v>69</v>
      </c>
      <c r="B18" s="27"/>
      <c r="C18" s="88">
        <v>6700221.5779999997</v>
      </c>
      <c r="D18" s="32" t="s">
        <v>51</v>
      </c>
      <c r="E18" s="27"/>
      <c r="F18" s="88">
        <v>6334174.8439999996</v>
      </c>
      <c r="G18" s="32" t="s">
        <v>52</v>
      </c>
      <c r="H18" s="17"/>
      <c r="I18" s="88">
        <v>13034396.422</v>
      </c>
      <c r="J18" s="17"/>
      <c r="L18" s="127"/>
      <c r="M18" s="15"/>
      <c r="N18" s="127"/>
      <c r="P18" s="127"/>
      <c r="Q18" s="127"/>
      <c r="S18" s="127"/>
    </row>
    <row r="19" spans="1:19" ht="20.2" customHeight="1" x14ac:dyDescent="0.25">
      <c r="A19" s="17"/>
      <c r="B19" s="33" t="s">
        <v>2</v>
      </c>
      <c r="C19" s="88">
        <v>6700193.835</v>
      </c>
      <c r="D19" s="32" t="s">
        <v>3</v>
      </c>
      <c r="E19" s="33" t="s">
        <v>2</v>
      </c>
      <c r="F19" s="88">
        <v>6334202.5870000003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2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2" customHeight="1" x14ac:dyDescent="0.25">
      <c r="A21" s="32" t="s">
        <v>70</v>
      </c>
      <c r="B21" s="27"/>
      <c r="C21" s="88">
        <v>9658.2559999999994</v>
      </c>
      <c r="D21" s="26"/>
      <c r="E21" s="27"/>
      <c r="F21" s="88">
        <v>24915.024000000001</v>
      </c>
      <c r="G21" s="26"/>
      <c r="H21" s="17"/>
      <c r="I21" s="88">
        <v>34573.279999999999</v>
      </c>
      <c r="J21" s="17"/>
      <c r="L21" s="127"/>
      <c r="M21" s="15"/>
      <c r="N21" s="127"/>
      <c r="P21" s="127"/>
      <c r="Q21" s="127"/>
      <c r="S21" s="127"/>
    </row>
    <row r="22" spans="1:19" ht="20.2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2" customHeight="1" x14ac:dyDescent="0.25">
      <c r="A23" s="32" t="s">
        <v>71</v>
      </c>
      <c r="B23" s="27"/>
      <c r="C23" s="88">
        <v>5154.9369999999999</v>
      </c>
      <c r="D23" s="26"/>
      <c r="E23" s="27"/>
      <c r="F23" s="88">
        <v>577.71100000000001</v>
      </c>
      <c r="G23" s="26"/>
      <c r="H23" s="17"/>
      <c r="I23" s="88">
        <v>5732.6480000000001</v>
      </c>
      <c r="J23" s="17"/>
      <c r="L23" s="127"/>
      <c r="M23" s="15"/>
      <c r="N23" s="127"/>
      <c r="P23" s="127"/>
      <c r="Q23" s="127"/>
      <c r="S23" s="127"/>
    </row>
    <row r="24" spans="1:19" ht="20.2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2" customHeight="1" x14ac:dyDescent="0.25">
      <c r="A25" s="32" t="s">
        <v>72</v>
      </c>
      <c r="B25" s="27"/>
      <c r="C25" s="88">
        <v>6715034.7709999997</v>
      </c>
      <c r="D25" s="32" t="s">
        <v>51</v>
      </c>
      <c r="E25" s="27"/>
      <c r="F25" s="88">
        <v>6359667.5789999999</v>
      </c>
      <c r="G25" s="32" t="s">
        <v>52</v>
      </c>
      <c r="H25" s="17"/>
      <c r="I25" s="88">
        <v>13074702.35</v>
      </c>
      <c r="J25" s="17"/>
      <c r="L25" s="127"/>
      <c r="M25" s="15"/>
      <c r="N25" s="127"/>
      <c r="P25" s="127"/>
      <c r="Q25" s="127"/>
      <c r="S25" s="127"/>
    </row>
    <row r="26" spans="1:19" ht="20.2" customHeight="1" x14ac:dyDescent="0.25">
      <c r="A26" s="17"/>
      <c r="B26" s="33" t="s">
        <v>2</v>
      </c>
      <c r="C26" s="88">
        <v>6715007.0279999999</v>
      </c>
      <c r="D26" s="32" t="s">
        <v>3</v>
      </c>
      <c r="E26" s="33" t="s">
        <v>2</v>
      </c>
      <c r="F26" s="88">
        <v>6359695.3219999997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4.9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4.9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4.9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4.9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4.9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4.9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4.9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4.9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4.9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3" width="12.75" customWidth="1"/>
    <col min="4" max="4" width="13.75" customWidth="1"/>
    <col min="5" max="5" width="16" customWidth="1"/>
    <col min="6" max="7" width="1.75" customWidth="1"/>
    <col min="8" max="9" width="9.75" customWidth="1"/>
  </cols>
  <sheetData>
    <row r="1" spans="1:11" ht="14.4" x14ac:dyDescent="0.25">
      <c r="A1" s="17"/>
      <c r="B1" s="17"/>
      <c r="C1" s="17"/>
      <c r="D1" s="17"/>
      <c r="E1" s="17"/>
      <c r="F1" s="17"/>
    </row>
    <row r="2" spans="1:11" ht="15.15" x14ac:dyDescent="0.25">
      <c r="A2" s="183" t="s">
        <v>142</v>
      </c>
      <c r="B2" s="183"/>
      <c r="C2" s="183"/>
      <c r="D2" s="183"/>
      <c r="E2" s="183"/>
      <c r="F2" s="19"/>
    </row>
    <row r="3" spans="1:11" ht="14.4" x14ac:dyDescent="0.25">
      <c r="A3" s="25" t="str">
        <f>"(As at end of "&amp;TEXT(Table1A!C7,"mmmm yyyy")&amp;")"</f>
        <v>(As at end of January 2018)</v>
      </c>
      <c r="B3" s="19"/>
      <c r="C3" s="19"/>
      <c r="D3" s="19"/>
      <c r="E3" s="19"/>
      <c r="F3" s="19"/>
    </row>
    <row r="4" spans="1:11" ht="14.4" x14ac:dyDescent="0.25">
      <c r="A4" s="25"/>
      <c r="B4" s="19"/>
      <c r="C4" s="19"/>
      <c r="D4" s="19"/>
      <c r="E4" s="19"/>
      <c r="F4" s="17"/>
    </row>
    <row r="5" spans="1:11" ht="14.4" x14ac:dyDescent="0.25">
      <c r="A5" s="17"/>
      <c r="B5" s="17"/>
      <c r="C5" s="17"/>
      <c r="D5" s="17"/>
      <c r="E5" s="17"/>
      <c r="F5" s="17"/>
    </row>
    <row r="6" spans="1:11" ht="14.4" x14ac:dyDescent="0.25">
      <c r="A6" s="17"/>
      <c r="B6" s="17"/>
      <c r="C6" s="17"/>
      <c r="D6" s="17"/>
      <c r="E6" s="28" t="s">
        <v>34</v>
      </c>
      <c r="F6" s="17"/>
    </row>
    <row r="7" spans="1:11" ht="14.4" x14ac:dyDescent="0.25">
      <c r="A7" s="17"/>
      <c r="B7" s="17"/>
      <c r="C7" s="94"/>
      <c r="D7" s="17"/>
      <c r="E7" s="17"/>
      <c r="F7" s="17"/>
    </row>
    <row r="8" spans="1:11" ht="14.4" x14ac:dyDescent="0.25">
      <c r="A8" s="17"/>
      <c r="B8" s="17"/>
      <c r="C8" s="17"/>
      <c r="D8" s="28" t="s">
        <v>35</v>
      </c>
      <c r="E8" s="17"/>
      <c r="F8" s="17"/>
    </row>
    <row r="9" spans="1:11" ht="14.4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4.4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4.4" x14ac:dyDescent="0.25">
      <c r="A11" s="28"/>
      <c r="B11" s="39"/>
      <c r="C11" s="17"/>
      <c r="D11" s="17"/>
      <c r="E11" s="17"/>
      <c r="F11" s="17"/>
    </row>
    <row r="12" spans="1:11" ht="14.4" x14ac:dyDescent="0.25">
      <c r="A12" s="17"/>
      <c r="B12" s="30" t="s">
        <v>88</v>
      </c>
      <c r="C12" s="87">
        <v>71593.271999999997</v>
      </c>
      <c r="D12" s="87">
        <v>227113.212</v>
      </c>
      <c r="E12" s="87">
        <v>298706.484</v>
      </c>
      <c r="F12" s="17"/>
      <c r="H12" s="16"/>
      <c r="I12" s="90"/>
      <c r="J12" s="90"/>
      <c r="K12" s="90"/>
    </row>
    <row r="13" spans="1:11" ht="14.4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4.4" x14ac:dyDescent="0.25">
      <c r="A14" s="17"/>
      <c r="B14" s="30" t="s">
        <v>89</v>
      </c>
      <c r="C14" s="87">
        <v>16431.357</v>
      </c>
      <c r="D14" s="87">
        <v>186670.80499999999</v>
      </c>
      <c r="E14" s="87">
        <v>203102.16200000001</v>
      </c>
      <c r="F14" s="17"/>
      <c r="H14" s="16"/>
      <c r="I14" s="90"/>
      <c r="J14" s="90"/>
      <c r="K14" s="90"/>
    </row>
    <row r="15" spans="1:11" ht="14.4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4.4" x14ac:dyDescent="0.25">
      <c r="A16" s="17"/>
      <c r="B16" s="30" t="s">
        <v>90</v>
      </c>
      <c r="C16" s="87">
        <v>4607214.443</v>
      </c>
      <c r="D16" s="87">
        <v>1499348.186</v>
      </c>
      <c r="E16" s="87">
        <v>6106562.6289999997</v>
      </c>
      <c r="F16" s="17"/>
      <c r="H16" s="16"/>
      <c r="I16" s="90"/>
      <c r="J16" s="90"/>
      <c r="K16" s="90"/>
    </row>
    <row r="17" spans="1:11" ht="14.4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4.4" x14ac:dyDescent="0.25">
      <c r="A18" s="17"/>
      <c r="B18" s="30" t="s">
        <v>91</v>
      </c>
      <c r="C18" s="87">
        <v>720554.55900000001</v>
      </c>
      <c r="D18" s="87">
        <v>2124781.6</v>
      </c>
      <c r="E18" s="87">
        <v>2845336.159</v>
      </c>
      <c r="F18" s="17"/>
      <c r="H18" s="16"/>
      <c r="I18" s="90"/>
      <c r="J18" s="90"/>
      <c r="K18" s="90"/>
    </row>
    <row r="19" spans="1:11" ht="14.4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4.4" x14ac:dyDescent="0.25">
      <c r="A20" s="120"/>
      <c r="B20" s="150" t="s">
        <v>156</v>
      </c>
      <c r="C20" s="172">
        <v>347.22199999999998</v>
      </c>
      <c r="D20" s="172">
        <v>1010.646</v>
      </c>
      <c r="E20" s="172">
        <v>1357.8679999999999</v>
      </c>
      <c r="F20" s="120"/>
      <c r="H20" s="178"/>
      <c r="I20" s="154"/>
      <c r="J20" s="154"/>
      <c r="K20" s="154"/>
    </row>
    <row r="21" spans="1:11" ht="14.4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4.4" x14ac:dyDescent="0.25">
      <c r="A22" s="17"/>
      <c r="B22" s="30" t="s">
        <v>92</v>
      </c>
      <c r="C22" s="87">
        <v>5416140.8530000001</v>
      </c>
      <c r="D22" s="87">
        <v>4038924.449</v>
      </c>
      <c r="E22" s="87">
        <v>9455065.3019999992</v>
      </c>
      <c r="F22" s="17"/>
      <c r="H22" s="16"/>
      <c r="I22" s="90"/>
      <c r="J22" s="90"/>
      <c r="K22" s="90"/>
    </row>
    <row r="23" spans="1:11" ht="14.4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4.4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4.4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4.4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4.4" x14ac:dyDescent="0.25">
      <c r="A27" s="17"/>
      <c r="B27" s="30" t="s">
        <v>88</v>
      </c>
      <c r="C27" s="87">
        <v>274.54399999999998</v>
      </c>
      <c r="D27" s="87">
        <v>678.53300000000002</v>
      </c>
      <c r="E27" s="87">
        <v>953.077</v>
      </c>
      <c r="F27" s="17"/>
      <c r="H27" s="16"/>
      <c r="I27" s="90"/>
      <c r="J27" s="90"/>
      <c r="K27" s="90"/>
    </row>
    <row r="28" spans="1:11" ht="14.4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4.4" x14ac:dyDescent="0.25">
      <c r="A29" s="17"/>
      <c r="B29" s="30" t="s">
        <v>89</v>
      </c>
      <c r="C29" s="87">
        <v>0</v>
      </c>
      <c r="D29" s="87">
        <v>767.16700000000003</v>
      </c>
      <c r="E29" s="87">
        <v>767.16700000000003</v>
      </c>
      <c r="F29" s="17"/>
      <c r="H29" s="16"/>
      <c r="I29" s="90"/>
      <c r="J29" s="90"/>
      <c r="K29" s="90"/>
    </row>
    <row r="30" spans="1:11" ht="14.4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4.4" x14ac:dyDescent="0.25">
      <c r="A31" s="17"/>
      <c r="B31" s="30" t="s">
        <v>90</v>
      </c>
      <c r="C31" s="87">
        <v>15069.22</v>
      </c>
      <c r="D31" s="87">
        <v>10249.701999999999</v>
      </c>
      <c r="E31" s="87">
        <v>25318.921999999999</v>
      </c>
      <c r="F31" s="17"/>
      <c r="H31" s="16"/>
      <c r="I31" s="90"/>
      <c r="J31" s="90"/>
      <c r="K31" s="90"/>
    </row>
    <row r="32" spans="1:11" ht="14.4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4.4" x14ac:dyDescent="0.25">
      <c r="A33" s="17"/>
      <c r="B33" s="30" t="s">
        <v>91</v>
      </c>
      <c r="C33" s="87">
        <v>1751.7370000000001</v>
      </c>
      <c r="D33" s="87">
        <v>17374.293000000001</v>
      </c>
      <c r="E33" s="87">
        <v>19126.03</v>
      </c>
      <c r="F33" s="17"/>
      <c r="H33" s="16"/>
      <c r="I33" s="90"/>
      <c r="J33" s="90"/>
      <c r="K33" s="90"/>
    </row>
    <row r="34" spans="1:11" ht="14.4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4.4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4.4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4.4" x14ac:dyDescent="0.25">
      <c r="A37" s="17"/>
      <c r="B37" s="30" t="s">
        <v>92</v>
      </c>
      <c r="C37" s="87">
        <v>17095.501</v>
      </c>
      <c r="D37" s="87">
        <v>29069.695</v>
      </c>
      <c r="E37" s="87">
        <v>46165.196000000004</v>
      </c>
      <c r="F37" s="17"/>
      <c r="H37" s="16"/>
      <c r="I37" s="90"/>
      <c r="J37" s="90"/>
      <c r="K37" s="90"/>
    </row>
    <row r="38" spans="1:11" ht="14.4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4.4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4.4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4.4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4.4" x14ac:dyDescent="0.25">
      <c r="A42" s="17"/>
      <c r="B42" s="30" t="s">
        <v>88</v>
      </c>
      <c r="C42" s="87">
        <v>1.08</v>
      </c>
      <c r="D42" s="87">
        <v>2.7970000000000002</v>
      </c>
      <c r="E42" s="87">
        <v>3.8769999999999998</v>
      </c>
      <c r="F42" s="17"/>
      <c r="H42" s="16"/>
      <c r="I42" s="90"/>
      <c r="J42" s="90"/>
      <c r="K42" s="90"/>
    </row>
    <row r="43" spans="1:11" ht="14.4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4.4" x14ac:dyDescent="0.25">
      <c r="A44" s="17"/>
      <c r="B44" s="30" t="s">
        <v>89</v>
      </c>
      <c r="C44" s="87">
        <v>7.548</v>
      </c>
      <c r="D44" s="87">
        <v>139.34</v>
      </c>
      <c r="E44" s="87">
        <v>146.88800000000001</v>
      </c>
      <c r="F44" s="17"/>
      <c r="H44" s="16"/>
      <c r="I44" s="90"/>
      <c r="J44" s="90"/>
      <c r="K44" s="90"/>
    </row>
    <row r="45" spans="1:11" ht="14.4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4.4" x14ac:dyDescent="0.25">
      <c r="A46" s="17"/>
      <c r="B46" s="30" t="s">
        <v>90</v>
      </c>
      <c r="C46" s="87">
        <v>12503.416999999999</v>
      </c>
      <c r="D46" s="87">
        <v>78.194999999999993</v>
      </c>
      <c r="E46" s="87">
        <v>12581.611999999999</v>
      </c>
      <c r="F46" s="17"/>
      <c r="H46" s="16"/>
      <c r="I46" s="90"/>
      <c r="J46" s="90"/>
      <c r="K46" s="90"/>
    </row>
    <row r="47" spans="1:11" ht="14.4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8" customHeight="1" x14ac:dyDescent="0.25">
      <c r="A48" s="17"/>
      <c r="B48" s="30" t="s">
        <v>91</v>
      </c>
      <c r="C48" s="87">
        <v>28.824999999999999</v>
      </c>
      <c r="D48" s="87">
        <v>5100.4489999999996</v>
      </c>
      <c r="E48" s="87">
        <v>5129.2740000000003</v>
      </c>
      <c r="F48" s="17"/>
      <c r="H48" s="16"/>
      <c r="I48" s="90"/>
      <c r="J48" s="90"/>
      <c r="K48" s="90"/>
    </row>
    <row r="49" spans="1:11" ht="12.8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4.4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8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4.4" x14ac:dyDescent="0.25">
      <c r="A52" s="17"/>
      <c r="B52" s="30" t="s">
        <v>92</v>
      </c>
      <c r="C52" s="87">
        <v>12540.87</v>
      </c>
      <c r="D52" s="87">
        <v>5320.7809999999999</v>
      </c>
      <c r="E52" s="87">
        <v>17862</v>
      </c>
      <c r="F52" s="17"/>
      <c r="H52" s="16"/>
      <c r="I52" s="90"/>
      <c r="J52" s="90"/>
      <c r="K52" s="90"/>
    </row>
    <row r="53" spans="1:11" ht="14.4" x14ac:dyDescent="0.25">
      <c r="A53" s="17"/>
      <c r="B53" s="17"/>
      <c r="C53" s="17"/>
      <c r="D53" s="17"/>
      <c r="E53" s="17"/>
      <c r="F53" s="17"/>
    </row>
    <row r="54" spans="1:11" ht="14.4" x14ac:dyDescent="0.25">
      <c r="A54" s="17"/>
      <c r="B54" s="17"/>
      <c r="C54" s="17"/>
      <c r="D54" s="17"/>
      <c r="E54" s="17"/>
      <c r="F54" s="17"/>
    </row>
    <row r="56" spans="1:11" ht="14.4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5" width="12.75" customWidth="1"/>
    <col min="6" max="7" width="1.75" customWidth="1"/>
    <col min="8" max="8" width="7.75" customWidth="1"/>
  </cols>
  <sheetData>
    <row r="1" spans="1:11" ht="12.45" customHeight="1" x14ac:dyDescent="0.25">
      <c r="A1" s="17"/>
      <c r="B1" s="17"/>
      <c r="C1" s="22"/>
      <c r="D1" s="22"/>
      <c r="E1" s="17"/>
      <c r="F1" s="17"/>
    </row>
    <row r="2" spans="1:11" s="13" customFormat="1" ht="18" x14ac:dyDescent="0.3">
      <c r="A2" s="86" t="s">
        <v>143</v>
      </c>
      <c r="B2" s="12"/>
      <c r="C2" s="12"/>
      <c r="D2" s="12"/>
      <c r="E2" s="12"/>
      <c r="F2" s="12"/>
    </row>
    <row r="3" spans="1:11" ht="14.4" x14ac:dyDescent="0.25">
      <c r="A3" s="25" t="str">
        <f>'Table1C Monsupp'!A3</f>
        <v>(As at end of January 2018)</v>
      </c>
      <c r="B3" s="19"/>
      <c r="C3" s="19"/>
      <c r="D3" s="19"/>
      <c r="E3" s="19"/>
      <c r="F3" s="19"/>
    </row>
    <row r="4" spans="1:11" ht="12.45" customHeight="1" x14ac:dyDescent="0.25">
      <c r="A4" s="25"/>
      <c r="B4" s="19"/>
      <c r="C4" s="19"/>
      <c r="D4" s="19"/>
      <c r="E4" s="19"/>
      <c r="F4" s="17"/>
    </row>
    <row r="5" spans="1:11" ht="12.45" customHeight="1" x14ac:dyDescent="0.25">
      <c r="A5" s="17"/>
      <c r="B5" s="17"/>
      <c r="C5" s="17"/>
      <c r="D5" s="17"/>
      <c r="E5" s="17"/>
      <c r="F5" s="17"/>
    </row>
    <row r="6" spans="1:11" ht="12.45" customHeight="1" x14ac:dyDescent="0.25">
      <c r="A6" s="17"/>
      <c r="B6" s="17"/>
      <c r="C6" s="17"/>
      <c r="D6" s="17"/>
      <c r="E6" s="28" t="s">
        <v>73</v>
      </c>
      <c r="F6" s="17"/>
    </row>
    <row r="7" spans="1:11" ht="12.45" customHeight="1" x14ac:dyDescent="0.25">
      <c r="A7" s="17"/>
      <c r="B7" s="17"/>
      <c r="C7" s="94"/>
      <c r="D7" s="17"/>
      <c r="E7" s="17"/>
      <c r="F7" s="17"/>
    </row>
    <row r="8" spans="1:11" ht="12.45" customHeight="1" x14ac:dyDescent="0.25">
      <c r="A8" s="17"/>
      <c r="B8" s="17"/>
      <c r="C8" s="17"/>
      <c r="D8" s="28" t="s">
        <v>35</v>
      </c>
      <c r="E8" s="17"/>
      <c r="F8" s="17"/>
    </row>
    <row r="9" spans="1:11" ht="12.45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5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5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5" customHeight="1" x14ac:dyDescent="0.25">
      <c r="A12" s="17"/>
      <c r="B12" s="39"/>
      <c r="C12" s="17"/>
      <c r="D12" s="17"/>
      <c r="E12" s="17"/>
      <c r="F12" s="17"/>
    </row>
    <row r="13" spans="1:11" ht="12.45" customHeight="1" x14ac:dyDescent="0.25">
      <c r="A13" s="17"/>
      <c r="B13" s="30" t="s">
        <v>77</v>
      </c>
      <c r="C13" s="88">
        <v>118173.591</v>
      </c>
      <c r="D13" s="88">
        <v>174532.94500000001</v>
      </c>
      <c r="E13" s="88">
        <v>292706.53600000002</v>
      </c>
      <c r="F13" s="17"/>
      <c r="H13" s="16"/>
      <c r="I13" s="128"/>
      <c r="J13" s="128"/>
      <c r="K13" s="128"/>
    </row>
    <row r="14" spans="1:11" ht="12.45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5" customHeight="1" x14ac:dyDescent="0.25">
      <c r="A15" s="17"/>
      <c r="B15" s="30" t="s">
        <v>78</v>
      </c>
      <c r="C15" s="88">
        <v>250622.75899999999</v>
      </c>
      <c r="D15" s="88">
        <v>345716.7</v>
      </c>
      <c r="E15" s="88">
        <v>596339.45900000003</v>
      </c>
      <c r="F15" s="17"/>
      <c r="H15" s="16"/>
      <c r="I15" s="128"/>
      <c r="J15" s="128"/>
      <c r="K15" s="128"/>
    </row>
    <row r="16" spans="1:11" ht="12.45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5" customHeight="1" x14ac:dyDescent="0.25">
      <c r="A17" s="17"/>
      <c r="B17" s="30" t="s">
        <v>79</v>
      </c>
      <c r="C17" s="88">
        <v>177240.984</v>
      </c>
      <c r="D17" s="88">
        <v>199292.796</v>
      </c>
      <c r="E17" s="88">
        <v>376533.78</v>
      </c>
      <c r="F17" s="17"/>
      <c r="H17" s="16"/>
      <c r="I17" s="128"/>
      <c r="J17" s="128"/>
      <c r="K17" s="128"/>
    </row>
    <row r="18" spans="1:11" ht="12.45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5" customHeight="1" x14ac:dyDescent="0.25">
      <c r="A19" s="17"/>
      <c r="B19" s="30" t="s">
        <v>80</v>
      </c>
      <c r="C19" s="88">
        <v>546037.33400000003</v>
      </c>
      <c r="D19" s="88">
        <v>719542.44099999999</v>
      </c>
      <c r="E19" s="88">
        <v>1265579.7749999999</v>
      </c>
      <c r="F19" s="17"/>
      <c r="H19" s="16"/>
      <c r="I19" s="128"/>
      <c r="J19" s="128"/>
      <c r="K19" s="128"/>
    </row>
    <row r="20" spans="1:11" ht="12.45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5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5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5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5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5" customHeight="1" x14ac:dyDescent="0.25">
      <c r="A25" s="17"/>
      <c r="B25" s="30" t="s">
        <v>77</v>
      </c>
      <c r="C25" s="88">
        <v>119.32599999999999</v>
      </c>
      <c r="D25" s="88">
        <v>67.506</v>
      </c>
      <c r="E25" s="88">
        <v>186.83199999999999</v>
      </c>
      <c r="F25" s="17"/>
      <c r="H25" s="16"/>
      <c r="I25" s="128"/>
      <c r="J25" s="128"/>
      <c r="K25" s="128"/>
    </row>
    <row r="26" spans="1:11" ht="12.45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5" customHeight="1" x14ac:dyDescent="0.25">
      <c r="A27" s="17"/>
      <c r="B27" s="30" t="s">
        <v>78</v>
      </c>
      <c r="C27" s="88">
        <v>2640.25</v>
      </c>
      <c r="D27" s="88">
        <v>2727.1930000000002</v>
      </c>
      <c r="E27" s="88">
        <v>5367.4430000000002</v>
      </c>
      <c r="F27" s="17"/>
      <c r="H27" s="16"/>
      <c r="I27" s="128"/>
      <c r="J27" s="128"/>
      <c r="K27" s="128"/>
    </row>
    <row r="28" spans="1:11" ht="12.45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5" customHeight="1" x14ac:dyDescent="0.25">
      <c r="A29" s="17"/>
      <c r="B29" s="30" t="s">
        <v>79</v>
      </c>
      <c r="C29" s="88">
        <v>878</v>
      </c>
      <c r="D29" s="88">
        <v>546</v>
      </c>
      <c r="E29" s="88">
        <v>1424</v>
      </c>
      <c r="F29" s="17"/>
      <c r="H29" s="16"/>
      <c r="I29" s="128"/>
      <c r="J29" s="128"/>
      <c r="K29" s="128"/>
    </row>
    <row r="30" spans="1:11" ht="12.45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5" customHeight="1" x14ac:dyDescent="0.25">
      <c r="A31" s="17"/>
      <c r="B31" s="30" t="s">
        <v>80</v>
      </c>
      <c r="C31" s="88">
        <v>3637.576</v>
      </c>
      <c r="D31" s="88">
        <v>3340.6990000000001</v>
      </c>
      <c r="E31" s="88">
        <v>6978.2749999999996</v>
      </c>
      <c r="F31" s="17"/>
      <c r="H31" s="16"/>
      <c r="I31" s="128"/>
      <c r="J31" s="128"/>
      <c r="K31" s="128"/>
    </row>
    <row r="32" spans="1:11" ht="12.45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5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5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5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5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5" customHeight="1" x14ac:dyDescent="0.25">
      <c r="A37" s="17"/>
      <c r="B37" s="30" t="s">
        <v>77</v>
      </c>
      <c r="C37" s="88">
        <v>0.94599999999999995</v>
      </c>
      <c r="D37" s="88">
        <v>0</v>
      </c>
      <c r="E37" s="88">
        <v>0.94599999999999995</v>
      </c>
      <c r="F37" s="41" t="s">
        <v>85</v>
      </c>
      <c r="G37" s="9"/>
      <c r="H37" s="16"/>
      <c r="I37" s="128"/>
      <c r="J37" s="128"/>
      <c r="K37" s="128"/>
    </row>
    <row r="38" spans="1:11" ht="12.45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5" customHeight="1" x14ac:dyDescent="0.25">
      <c r="A39" s="17"/>
      <c r="B39" s="30" t="s">
        <v>78</v>
      </c>
      <c r="C39" s="88">
        <v>6050.9</v>
      </c>
      <c r="D39" s="88">
        <v>1506.848</v>
      </c>
      <c r="E39" s="88">
        <v>7557.7479999999996</v>
      </c>
      <c r="F39" s="17"/>
      <c r="H39" s="16"/>
      <c r="I39" s="128"/>
      <c r="J39" s="128"/>
      <c r="K39" s="128"/>
    </row>
    <row r="40" spans="1:11" ht="12.45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5" customHeight="1" x14ac:dyDescent="0.25">
      <c r="A41" s="17"/>
      <c r="B41" s="30" t="s">
        <v>79</v>
      </c>
      <c r="C41" s="88">
        <v>1</v>
      </c>
      <c r="D41" s="88">
        <v>140.744</v>
      </c>
      <c r="E41" s="88">
        <v>141.744</v>
      </c>
      <c r="F41" s="17"/>
      <c r="H41" s="16"/>
      <c r="I41" s="128"/>
      <c r="J41" s="128"/>
      <c r="K41" s="128"/>
    </row>
    <row r="42" spans="1:11" ht="12.45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5" customHeight="1" x14ac:dyDescent="0.25">
      <c r="A43" s="17"/>
      <c r="B43" s="30" t="s">
        <v>80</v>
      </c>
      <c r="C43" s="88">
        <v>6052.8459999999995</v>
      </c>
      <c r="D43" s="88">
        <v>1647.5920000000001</v>
      </c>
      <c r="E43" s="88">
        <v>7700.4380000000001</v>
      </c>
      <c r="F43" s="17"/>
      <c r="H43" s="16"/>
      <c r="I43" s="128"/>
      <c r="J43" s="128"/>
      <c r="K43" s="128"/>
    </row>
    <row r="44" spans="1:11" ht="12.45" customHeight="1" x14ac:dyDescent="0.25">
      <c r="A44" s="17"/>
      <c r="B44" s="17"/>
      <c r="C44" s="17"/>
      <c r="D44" s="17"/>
      <c r="E44" s="17"/>
      <c r="F44" s="17"/>
      <c r="H44" s="2"/>
    </row>
    <row r="45" spans="1:11" ht="12.45" customHeight="1" x14ac:dyDescent="0.25">
      <c r="A45" s="17"/>
      <c r="B45" s="17"/>
      <c r="C45" s="17"/>
      <c r="D45" s="17"/>
      <c r="E45" s="17"/>
      <c r="F45" s="17"/>
      <c r="H45" s="2"/>
    </row>
    <row r="46" spans="1:11" ht="12.45" customHeight="1" x14ac:dyDescent="0.25">
      <c r="A46" s="17"/>
      <c r="B46" s="17"/>
      <c r="C46" s="31"/>
      <c r="D46" s="31"/>
      <c r="E46" s="31"/>
      <c r="F46" s="17"/>
    </row>
    <row r="47" spans="1:11" ht="12.45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85" x14ac:dyDescent="0.25"/>
  <cols>
    <col min="1" max="1" width="4.125" style="54" customWidth="1"/>
    <col min="2" max="2" width="45.625" style="54" customWidth="1"/>
    <col min="3" max="3" width="18.625" style="54" customWidth="1"/>
    <col min="4" max="4" width="18.125" style="54" customWidth="1"/>
    <col min="5" max="5" width="17.25" style="54" customWidth="1"/>
    <col min="6" max="6" width="1.875" style="54" customWidth="1"/>
    <col min="7" max="7" width="4.375" style="55" customWidth="1"/>
    <col min="8" max="8" width="4.75" style="54" customWidth="1"/>
    <col min="9" max="9" width="4.125" style="54" customWidth="1"/>
    <col min="10" max="10" width="4.125" style="54" hidden="1" customWidth="1"/>
    <col min="11" max="13" width="11.375" style="54" hidden="1" customWidth="1"/>
    <col min="14" max="14" width="5.625" style="54" customWidth="1"/>
    <col min="15" max="15" width="0.125" style="54" customWidth="1"/>
    <col min="16" max="20" width="11.375" style="54" customWidth="1"/>
    <col min="21" max="21" width="2.25" style="54" customWidth="1"/>
    <col min="22" max="22" width="12.375" style="54" customWidth="1"/>
    <col min="23" max="23" width="2.6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3">
      <c r="A2" s="186" t="s">
        <v>145</v>
      </c>
      <c r="B2" s="186"/>
      <c r="C2" s="186"/>
      <c r="D2" s="186"/>
      <c r="E2" s="186"/>
      <c r="F2" s="186"/>
      <c r="H2" s="13" t="s">
        <v>129</v>
      </c>
    </row>
    <row r="3" spans="1:30" ht="14.95" customHeight="1" x14ac:dyDescent="0.25">
      <c r="A3" s="187" t="str">
        <f>'Table 1F Monmarket'!A3</f>
        <v>(As at end of January 2018)</v>
      </c>
      <c r="B3" s="187"/>
      <c r="C3" s="187"/>
      <c r="D3" s="187"/>
      <c r="E3" s="187"/>
      <c r="F3" s="187"/>
      <c r="G3" s="58"/>
      <c r="U3" s="57"/>
      <c r="X3" s="3"/>
      <c r="Y3" s="3"/>
      <c r="Z3" s="3"/>
      <c r="AA3" s="3"/>
      <c r="AC3" s="57"/>
    </row>
    <row r="4" spans="1:30" ht="16.600000000000001" customHeight="1" x14ac:dyDescent="0.25">
      <c r="A4" s="68"/>
      <c r="B4" s="68"/>
      <c r="C4" s="68"/>
      <c r="D4" s="68"/>
      <c r="E4" s="185"/>
      <c r="F4" s="185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5"/>
      <c r="D5" s="185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4"/>
      <c r="F7" s="184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555727.75600000005</v>
      </c>
      <c r="D12" s="74">
        <f>L12</f>
        <v>724530.73199999996</v>
      </c>
      <c r="E12" s="74">
        <f>M12</f>
        <v>1280258.4879999999</v>
      </c>
      <c r="F12" s="74"/>
      <c r="G12" s="64"/>
      <c r="H12" s="56"/>
      <c r="I12" s="56"/>
      <c r="J12" s="56"/>
      <c r="K12" s="61">
        <v>555727.75600000005</v>
      </c>
      <c r="L12" s="61">
        <v>724530.73199999996</v>
      </c>
      <c r="M12" s="61">
        <v>1280258.4879999999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409744.17800000001</v>
      </c>
      <c r="D14" s="74">
        <f t="shared" si="0"/>
        <v>4002131.2489999998</v>
      </c>
      <c r="E14" s="74">
        <f t="shared" si="0"/>
        <v>4411875.4270000001</v>
      </c>
      <c r="F14" s="74"/>
      <c r="G14" s="64"/>
      <c r="H14" s="56"/>
      <c r="I14" s="56"/>
      <c r="J14" s="56"/>
      <c r="K14" s="61">
        <v>409744.17800000001</v>
      </c>
      <c r="L14" s="61">
        <v>4002131.2489999998</v>
      </c>
      <c r="M14" s="61">
        <v>4411875.4270000001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6715007.0279999999</v>
      </c>
      <c r="D15" s="74">
        <f>L15</f>
        <v>6359695.3219999997</v>
      </c>
      <c r="E15" s="74">
        <f>M15</f>
        <v>13074702.35</v>
      </c>
      <c r="F15" s="74"/>
      <c r="G15" s="64"/>
      <c r="H15" s="56"/>
      <c r="I15" s="56"/>
      <c r="J15" s="56"/>
      <c r="K15" s="61">
        <v>6715007.0279999999</v>
      </c>
      <c r="L15" s="61">
        <v>6359695.3219999997</v>
      </c>
      <c r="M15" s="61">
        <v>13074702.35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256324.522</v>
      </c>
      <c r="D16" s="74">
        <f t="shared" si="0"/>
        <v>721947.83799999999</v>
      </c>
      <c r="E16" s="74">
        <f t="shared" si="0"/>
        <v>978272.36</v>
      </c>
      <c r="F16" s="74"/>
      <c r="G16" s="64"/>
      <c r="H16" s="56"/>
      <c r="I16" s="56"/>
      <c r="J16" s="56"/>
      <c r="K16" s="61">
        <v>256324.522</v>
      </c>
      <c r="L16" s="61">
        <v>721947.83799999999</v>
      </c>
      <c r="M16" s="61">
        <v>978272.36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19714.993999999999</v>
      </c>
      <c r="D17" s="74">
        <f t="shared" si="0"/>
        <v>479390.36300000001</v>
      </c>
      <c r="E17" s="74">
        <f t="shared" si="0"/>
        <v>499105.35700000002</v>
      </c>
      <c r="F17" s="74"/>
      <c r="G17" s="64"/>
      <c r="H17" s="56"/>
      <c r="I17" s="56"/>
      <c r="J17" s="56"/>
      <c r="K17" s="61">
        <v>19714.993999999999</v>
      </c>
      <c r="L17" s="61">
        <v>479390.36300000001</v>
      </c>
      <c r="M17" s="61">
        <v>499105.35700000002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1764121.051</v>
      </c>
      <c r="D18" s="74">
        <f>L18</f>
        <v>1870781.148</v>
      </c>
      <c r="E18" s="74">
        <f>M18</f>
        <v>3634902.199</v>
      </c>
      <c r="F18" s="74"/>
      <c r="G18" s="64"/>
      <c r="H18" s="56"/>
      <c r="I18" s="56"/>
      <c r="J18" s="56"/>
      <c r="K18" s="61">
        <v>1764121.051</v>
      </c>
      <c r="L18" s="61">
        <v>1870781.148</v>
      </c>
      <c r="M18" s="61">
        <v>3634902.199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9720639.5289999992</v>
      </c>
      <c r="D20" s="74">
        <f>L20</f>
        <v>14158476.652000001</v>
      </c>
      <c r="E20" s="74">
        <f>M20</f>
        <v>23879116.181000002</v>
      </c>
      <c r="F20" s="74"/>
      <c r="G20" s="64"/>
      <c r="H20" s="56"/>
      <c r="I20" s="56"/>
      <c r="J20" s="56"/>
      <c r="K20" s="61">
        <v>9720639.5289999992</v>
      </c>
      <c r="L20" s="61">
        <v>14158476.652000001</v>
      </c>
      <c r="M20" s="61">
        <v>23879116.181000002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28092.144</v>
      </c>
      <c r="D25" s="74">
        <f t="shared" si="1"/>
        <v>16693.041000000001</v>
      </c>
      <c r="E25" s="74">
        <f t="shared" si="1"/>
        <v>44785.184999999998</v>
      </c>
      <c r="F25" s="74"/>
      <c r="G25" s="64"/>
      <c r="H25" s="56"/>
      <c r="I25" s="56"/>
      <c r="J25" s="56"/>
      <c r="K25" s="61">
        <v>28092.144</v>
      </c>
      <c r="L25" s="61">
        <v>16693.041000000001</v>
      </c>
      <c r="M25" s="61">
        <v>44785.184999999998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425209.73599999998</v>
      </c>
      <c r="D26" s="74">
        <f t="shared" si="1"/>
        <v>675817.68900000001</v>
      </c>
      <c r="E26" s="74">
        <f t="shared" si="1"/>
        <v>1101027.425</v>
      </c>
      <c r="F26" s="74"/>
      <c r="G26" s="64"/>
      <c r="H26" s="56"/>
      <c r="I26" s="56"/>
      <c r="J26" s="56"/>
      <c r="K26" s="61">
        <v>425209.73599999998</v>
      </c>
      <c r="L26" s="61">
        <v>675817.68900000001</v>
      </c>
      <c r="M26" s="61">
        <v>1101027.425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345282.30599999998</v>
      </c>
      <c r="D28" s="74">
        <f t="shared" ref="D28:D35" si="3">L28</f>
        <v>4778121.8250000002</v>
      </c>
      <c r="E28" s="74">
        <f t="shared" ref="E28:E35" si="4">M28</f>
        <v>5123404.1310000001</v>
      </c>
      <c r="F28" s="74"/>
      <c r="G28" s="64"/>
      <c r="H28" s="56"/>
      <c r="I28" s="56"/>
      <c r="J28" s="56"/>
      <c r="K28" s="61">
        <v>345282.30599999998</v>
      </c>
      <c r="L28" s="61">
        <v>4778121.8250000002</v>
      </c>
      <c r="M28" s="61">
        <v>5123404.1310000001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5445777.2240000004</v>
      </c>
      <c r="D29" s="74">
        <f t="shared" si="3"/>
        <v>4073314.9249999998</v>
      </c>
      <c r="E29" s="74">
        <f t="shared" si="4"/>
        <v>9519092.1490000002</v>
      </c>
      <c r="F29" s="74"/>
      <c r="G29" s="64"/>
      <c r="H29" s="56"/>
      <c r="I29" s="56"/>
      <c r="J29" s="56"/>
      <c r="K29" s="61">
        <v>5445777.2240000004</v>
      </c>
      <c r="L29" s="61">
        <v>4073314.9249999998</v>
      </c>
      <c r="M29" s="61">
        <v>9519092.1490000002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191034.21100000001</v>
      </c>
      <c r="D30" s="74">
        <f t="shared" si="3"/>
        <v>418111.33500000002</v>
      </c>
      <c r="E30" s="74">
        <f t="shared" si="4"/>
        <v>609145.54599999997</v>
      </c>
      <c r="F30" s="74"/>
      <c r="G30" s="64"/>
      <c r="H30" s="56"/>
      <c r="I30" s="56"/>
      <c r="J30" s="56"/>
      <c r="K30" s="61">
        <v>191034.21100000001</v>
      </c>
      <c r="L30" s="61">
        <v>418111.33500000002</v>
      </c>
      <c r="M30" s="61">
        <v>609145.54599999997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149565.21100000001</v>
      </c>
      <c r="D31" s="130">
        <f t="shared" si="3"/>
        <v>199790.95300000001</v>
      </c>
      <c r="E31" s="130">
        <f t="shared" si="4"/>
        <v>349356.16399999999</v>
      </c>
      <c r="F31" s="74"/>
      <c r="G31" s="64"/>
      <c r="H31" s="56"/>
      <c r="I31" s="56"/>
      <c r="J31" s="56"/>
      <c r="K31" s="61">
        <v>149565.21100000001</v>
      </c>
      <c r="L31" s="61">
        <v>199790.95300000001</v>
      </c>
      <c r="M31" s="61">
        <v>349356.16399999999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41469</v>
      </c>
      <c r="D34" s="74">
        <f t="shared" si="3"/>
        <v>218320.38200000001</v>
      </c>
      <c r="E34" s="74">
        <f t="shared" si="4"/>
        <v>259789.38200000001</v>
      </c>
      <c r="F34" s="74"/>
      <c r="G34" s="64"/>
      <c r="H34" s="56"/>
      <c r="I34" s="56"/>
      <c r="J34" s="56"/>
      <c r="K34" s="61">
        <v>41469</v>
      </c>
      <c r="L34" s="61">
        <v>218320.38200000001</v>
      </c>
      <c r="M34" s="61">
        <v>259789.38200000001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1316350.622</v>
      </c>
      <c r="D35" s="74">
        <f t="shared" si="3"/>
        <v>3249203.2829999998</v>
      </c>
      <c r="E35" s="74">
        <f t="shared" si="4"/>
        <v>4565553.9050000003</v>
      </c>
      <c r="F35" s="74"/>
      <c r="G35" s="64"/>
      <c r="H35" s="56"/>
      <c r="I35" s="56"/>
      <c r="J35" s="56"/>
      <c r="K35" s="61">
        <v>1316350.622</v>
      </c>
      <c r="L35" s="61">
        <v>3249203.2829999998</v>
      </c>
      <c r="M35" s="61">
        <v>4565553.9050000003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23136.566999999999</v>
      </c>
      <c r="D37" s="74">
        <f t="shared" ref="D37:D43" si="6">L37</f>
        <v>474842.15899999999</v>
      </c>
      <c r="E37" s="74">
        <f t="shared" ref="E37:E43" si="7">M37</f>
        <v>497978.72600000002</v>
      </c>
      <c r="F37" s="74"/>
      <c r="G37" s="64"/>
      <c r="H37" s="56"/>
      <c r="I37" s="56"/>
      <c r="J37" s="56"/>
      <c r="K37" s="61">
        <v>23136.566999999999</v>
      </c>
      <c r="L37" s="61">
        <v>474842.15899999999</v>
      </c>
      <c r="M37" s="61">
        <v>497978.72600000002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26472.444</v>
      </c>
      <c r="D38" s="74">
        <f t="shared" si="6"/>
        <v>342466</v>
      </c>
      <c r="E38" s="74">
        <f t="shared" si="7"/>
        <v>368938.44400000002</v>
      </c>
      <c r="F38" s="74"/>
      <c r="G38" s="64"/>
      <c r="H38" s="56"/>
      <c r="I38" s="56"/>
      <c r="J38" s="56"/>
      <c r="K38" s="61">
        <v>26472.444</v>
      </c>
      <c r="L38" s="61">
        <v>342466</v>
      </c>
      <c r="M38" s="61">
        <v>368938.44400000002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1213099.2069999999</v>
      </c>
      <c r="D39" s="74">
        <f t="shared" si="6"/>
        <v>994046.17200000002</v>
      </c>
      <c r="E39" s="74">
        <f t="shared" si="7"/>
        <v>2207145.3790000002</v>
      </c>
      <c r="F39" s="74"/>
      <c r="G39" s="64"/>
      <c r="H39" s="56"/>
      <c r="I39" s="56"/>
      <c r="J39" s="56"/>
      <c r="K39" s="61">
        <v>1213099.2069999999</v>
      </c>
      <c r="L39" s="61">
        <v>994046.17200000002</v>
      </c>
      <c r="M39" s="61">
        <v>2207145.3790000002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53642.404000000002</v>
      </c>
      <c r="D40" s="74">
        <f t="shared" si="6"/>
        <v>1437848.952</v>
      </c>
      <c r="E40" s="74">
        <f t="shared" si="7"/>
        <v>1491491.3559999999</v>
      </c>
      <c r="F40" s="74"/>
      <c r="G40" s="64"/>
      <c r="H40" s="56"/>
      <c r="I40" s="56"/>
      <c r="J40" s="56"/>
      <c r="K40" s="61">
        <v>53642.404000000002</v>
      </c>
      <c r="L40" s="61">
        <v>1437848.952</v>
      </c>
      <c r="M40" s="61">
        <v>1491491.3559999999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106174.817</v>
      </c>
      <c r="D41" s="74">
        <f t="shared" si="6"/>
        <v>141024.997</v>
      </c>
      <c r="E41" s="74">
        <f t="shared" si="7"/>
        <v>247199.81400000001</v>
      </c>
      <c r="F41" s="74"/>
      <c r="G41" s="64"/>
      <c r="H41" s="56"/>
      <c r="I41" s="56"/>
      <c r="J41" s="56"/>
      <c r="K41" s="61">
        <v>106174.817</v>
      </c>
      <c r="L41" s="61">
        <v>141024.997</v>
      </c>
      <c r="M41" s="61">
        <v>247199.81400000001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213886.33100000001</v>
      </c>
      <c r="D42" s="74">
        <f t="shared" si="6"/>
        <v>21.029</v>
      </c>
      <c r="E42" s="74">
        <f t="shared" si="7"/>
        <v>213907.36</v>
      </c>
      <c r="F42" s="74"/>
      <c r="G42" s="64"/>
      <c r="H42" s="56"/>
      <c r="I42" s="56"/>
      <c r="J42" s="56"/>
      <c r="K42" s="61">
        <v>213886.33100000001</v>
      </c>
      <c r="L42" s="61">
        <v>21.029</v>
      </c>
      <c r="M42" s="61">
        <v>213907.36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673011.71699999995</v>
      </c>
      <c r="D43" s="74">
        <f t="shared" si="6"/>
        <v>1781988.949</v>
      </c>
      <c r="E43" s="74">
        <f t="shared" si="7"/>
        <v>2455000.6660000002</v>
      </c>
      <c r="F43" s="74"/>
      <c r="G43" s="64"/>
      <c r="H43" s="56"/>
      <c r="I43" s="56"/>
      <c r="J43" s="56"/>
      <c r="K43" s="61">
        <v>673011.71699999995</v>
      </c>
      <c r="L43" s="61">
        <v>1781988.949</v>
      </c>
      <c r="M43" s="61">
        <v>2455000.6660000002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8744819.1079999991</v>
      </c>
      <c r="D45" s="74">
        <f>L45</f>
        <v>15134297.073000001</v>
      </c>
      <c r="E45" s="74">
        <f>M45</f>
        <v>23879116.181000002</v>
      </c>
      <c r="F45" s="74"/>
      <c r="G45" s="64"/>
      <c r="H45" s="56"/>
      <c r="I45" s="56"/>
      <c r="J45" s="56"/>
      <c r="K45" s="61">
        <v>8744819.1079999991</v>
      </c>
      <c r="L45" s="61">
        <v>15134297.073000001</v>
      </c>
      <c r="M45" s="61">
        <v>23879116.181000002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190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1310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2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3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2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2" customHeight="1" x14ac:dyDescent="0.25">
      <c r="G71" s="54"/>
    </row>
    <row r="72" spans="7:7" ht="20.2" customHeight="1" x14ac:dyDescent="0.25">
      <c r="G72" s="54"/>
    </row>
    <row r="73" spans="7:7" ht="20.2" customHeight="1" x14ac:dyDescent="0.25">
      <c r="G73" s="54"/>
    </row>
    <row r="74" spans="7:7" ht="20.2" customHeight="1" x14ac:dyDescent="0.25">
      <c r="G74" s="54"/>
    </row>
    <row r="75" spans="7:7" ht="20.2" customHeight="1" x14ac:dyDescent="0.25">
      <c r="G75" s="54"/>
    </row>
    <row r="76" spans="7:7" ht="20.2" customHeight="1" x14ac:dyDescent="0.25">
      <c r="G76" s="54"/>
    </row>
    <row r="77" spans="7:7" ht="20.2" customHeight="1" x14ac:dyDescent="0.25">
      <c r="G77" s="54"/>
    </row>
    <row r="78" spans="7:7" ht="20.2" customHeight="1" x14ac:dyDescent="0.25">
      <c r="G78" s="54"/>
    </row>
    <row r="79" spans="7:7" ht="20.2" customHeight="1" x14ac:dyDescent="0.25">
      <c r="G79" s="54"/>
    </row>
    <row r="80" spans="7:7" ht="20.2" customHeight="1" x14ac:dyDescent="0.25">
      <c r="G80" s="54"/>
    </row>
    <row r="81" spans="7:7" ht="20.2" customHeight="1" x14ac:dyDescent="0.25">
      <c r="G81" s="54"/>
    </row>
    <row r="82" spans="7:7" ht="20.2" customHeight="1" x14ac:dyDescent="0.25">
      <c r="G82" s="54"/>
    </row>
    <row r="83" spans="7:7" ht="20.2" customHeight="1" x14ac:dyDescent="0.25">
      <c r="G83" s="54"/>
    </row>
    <row r="84" spans="7:7" ht="20.2" customHeight="1" x14ac:dyDescent="0.25">
      <c r="G84" s="54"/>
    </row>
    <row r="85" spans="7:7" ht="20.2" customHeight="1" x14ac:dyDescent="0.25">
      <c r="G85" s="54"/>
    </row>
    <row r="86" spans="7:7" ht="20.2" customHeight="1" x14ac:dyDescent="0.25">
      <c r="G86" s="54"/>
    </row>
    <row r="87" spans="7:7" ht="20.2" customHeight="1" x14ac:dyDescent="0.25">
      <c r="G87" s="54"/>
    </row>
    <row r="88" spans="7:7" ht="20.2" customHeight="1" x14ac:dyDescent="0.25">
      <c r="G88" s="54"/>
    </row>
    <row r="89" spans="7:7" ht="20.2" customHeight="1" x14ac:dyDescent="0.25">
      <c r="G89" s="54"/>
    </row>
    <row r="90" spans="7:7" ht="20.2" customHeight="1" x14ac:dyDescent="0.25">
      <c r="G90" s="54"/>
    </row>
    <row r="91" spans="7:7" ht="20.2" customHeight="1" x14ac:dyDescent="0.25">
      <c r="G91" s="54"/>
    </row>
    <row r="92" spans="7:7" ht="20.2" customHeight="1" x14ac:dyDescent="0.25">
      <c r="G92" s="54"/>
    </row>
    <row r="93" spans="7:7" ht="20.2" customHeight="1" x14ac:dyDescent="0.25">
      <c r="G93" s="54"/>
    </row>
    <row r="94" spans="7:7" ht="20.2" customHeight="1" x14ac:dyDescent="0.25">
      <c r="G94" s="54"/>
    </row>
    <row r="95" spans="7:7" ht="20.2" customHeight="1" x14ac:dyDescent="0.25">
      <c r="G95" s="54"/>
    </row>
    <row r="96" spans="7:7" ht="20.2" customHeight="1" x14ac:dyDescent="0.25">
      <c r="G96" s="54"/>
    </row>
    <row r="97" spans="7:7" ht="20.2" customHeight="1" x14ac:dyDescent="0.25">
      <c r="G97" s="54"/>
    </row>
    <row r="98" spans="7:7" ht="20.2" customHeight="1" x14ac:dyDescent="0.25">
      <c r="G98" s="54"/>
    </row>
    <row r="99" spans="7:7" ht="20.2" customHeight="1" x14ac:dyDescent="0.25">
      <c r="G99" s="54"/>
    </row>
    <row r="100" spans="7:7" ht="20.2" customHeight="1" x14ac:dyDescent="0.25">
      <c r="G100" s="54"/>
    </row>
    <row r="101" spans="7:7" ht="20.2" customHeight="1" x14ac:dyDescent="0.25">
      <c r="G101" s="54"/>
    </row>
    <row r="102" spans="7:7" ht="20.2" customHeight="1" x14ac:dyDescent="0.25">
      <c r="G102" s="54"/>
    </row>
    <row r="103" spans="7:7" ht="20.2" customHeight="1" x14ac:dyDescent="0.25">
      <c r="G103" s="54"/>
    </row>
    <row r="104" spans="7:7" ht="20.2" customHeight="1" x14ac:dyDescent="0.25">
      <c r="G104" s="54"/>
    </row>
    <row r="105" spans="7:7" ht="20.2" customHeight="1" x14ac:dyDescent="0.25">
      <c r="G105" s="54"/>
    </row>
    <row r="106" spans="7:7" ht="20.2" customHeight="1" x14ac:dyDescent="0.25">
      <c r="G106" s="54"/>
    </row>
    <row r="107" spans="7:7" ht="20.2" customHeight="1" x14ac:dyDescent="0.25">
      <c r="G107" s="54"/>
    </row>
    <row r="108" spans="7:7" ht="20.2" customHeight="1" x14ac:dyDescent="0.25">
      <c r="G108" s="54"/>
    </row>
    <row r="109" spans="7:7" ht="20.2" customHeight="1" x14ac:dyDescent="0.25">
      <c r="G109" s="54"/>
    </row>
    <row r="110" spans="7:7" ht="20.2" customHeight="1" x14ac:dyDescent="0.25">
      <c r="G110" s="54"/>
    </row>
    <row r="111" spans="7:7" ht="20.2" customHeight="1" x14ac:dyDescent="0.25">
      <c r="G111" s="54"/>
    </row>
    <row r="112" spans="7:7" ht="20.2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3000000000000007" customHeight="1" x14ac:dyDescent="0.25">
      <c r="G120" s="54"/>
    </row>
    <row r="121" spans="7:7" ht="7.05" customHeight="1" x14ac:dyDescent="0.25">
      <c r="G121" s="54"/>
    </row>
    <row r="122" spans="7:7" ht="16.600000000000001" customHeight="1" x14ac:dyDescent="0.25">
      <c r="G122" s="54"/>
    </row>
    <row r="123" spans="7:7" ht="16.600000000000001" customHeight="1" x14ac:dyDescent="0.25">
      <c r="G123" s="54"/>
    </row>
    <row r="124" spans="7:7" ht="14.95" customHeight="1" x14ac:dyDescent="0.25">
      <c r="G124" s="54"/>
    </row>
    <row r="125" spans="7:7" x14ac:dyDescent="0.25">
      <c r="G125" s="54"/>
    </row>
    <row r="126" spans="7:7" ht="15.85" customHeight="1" x14ac:dyDescent="0.25">
      <c r="G126" s="54"/>
    </row>
    <row r="127" spans="7:7" ht="15.85" customHeight="1" x14ac:dyDescent="0.25">
      <c r="G127" s="54"/>
    </row>
    <row r="128" spans="7:7" ht="15.85" customHeight="1" x14ac:dyDescent="0.25">
      <c r="G128" s="54"/>
    </row>
    <row r="129" spans="7:7" ht="15.85" customHeight="1" x14ac:dyDescent="0.25">
      <c r="G129" s="54"/>
    </row>
    <row r="130" spans="7:7" ht="7.05" customHeight="1" x14ac:dyDescent="0.25">
      <c r="G130" s="54"/>
    </row>
    <row r="131" spans="7:7" ht="20.2" customHeight="1" x14ac:dyDescent="0.25">
      <c r="G131" s="54"/>
    </row>
    <row r="132" spans="7:7" ht="20.2" customHeight="1" x14ac:dyDescent="0.25">
      <c r="G132" s="54"/>
    </row>
    <row r="133" spans="7:7" ht="20.2" customHeight="1" x14ac:dyDescent="0.25">
      <c r="G133" s="54"/>
    </row>
    <row r="134" spans="7:7" ht="20.2" customHeight="1" x14ac:dyDescent="0.25">
      <c r="G134" s="54"/>
    </row>
    <row r="135" spans="7:7" ht="20.2" customHeight="1" x14ac:dyDescent="0.25">
      <c r="G135" s="54"/>
    </row>
    <row r="136" spans="7:7" ht="20.2" customHeight="1" x14ac:dyDescent="0.25">
      <c r="G136" s="54"/>
    </row>
    <row r="137" spans="7:7" ht="20.2" customHeight="1" x14ac:dyDescent="0.25">
      <c r="G137" s="54"/>
    </row>
    <row r="138" spans="7:7" ht="20.2" customHeight="1" x14ac:dyDescent="0.25">
      <c r="G138" s="54"/>
    </row>
    <row r="139" spans="7:7" ht="20.2" customHeight="1" x14ac:dyDescent="0.25">
      <c r="G139" s="54"/>
    </row>
    <row r="140" spans="7:7" ht="20.2" customHeight="1" x14ac:dyDescent="0.25">
      <c r="G140" s="54"/>
    </row>
    <row r="141" spans="7:7" ht="20.2" customHeight="1" x14ac:dyDescent="0.25">
      <c r="G141" s="54"/>
    </row>
    <row r="142" spans="7:7" ht="20.2" customHeight="1" x14ac:dyDescent="0.25">
      <c r="G142" s="54"/>
    </row>
    <row r="143" spans="7:7" ht="20.2" customHeight="1" x14ac:dyDescent="0.25">
      <c r="G143" s="54"/>
    </row>
    <row r="144" spans="7:7" ht="20.2" customHeight="1" x14ac:dyDescent="0.25">
      <c r="G144" s="54"/>
    </row>
    <row r="145" spans="7:7" ht="20.2" customHeight="1" x14ac:dyDescent="0.25">
      <c r="G145" s="54"/>
    </row>
    <row r="146" spans="7:7" ht="20.2" customHeight="1" x14ac:dyDescent="0.25">
      <c r="G146" s="54"/>
    </row>
    <row r="147" spans="7:7" ht="20.2" customHeight="1" x14ac:dyDescent="0.25">
      <c r="G147" s="54"/>
    </row>
    <row r="148" spans="7:7" ht="20.2" customHeight="1" x14ac:dyDescent="0.25">
      <c r="G148" s="54"/>
    </row>
    <row r="149" spans="7:7" ht="20.2" customHeight="1" x14ac:dyDescent="0.25">
      <c r="G149" s="54"/>
    </row>
    <row r="150" spans="7:7" ht="20.2" customHeight="1" x14ac:dyDescent="0.25">
      <c r="G150" s="54"/>
    </row>
    <row r="151" spans="7:7" ht="20.2" customHeight="1" x14ac:dyDescent="0.25">
      <c r="G151" s="54"/>
    </row>
    <row r="152" spans="7:7" ht="20.2" customHeight="1" x14ac:dyDescent="0.25">
      <c r="G152" s="54"/>
    </row>
    <row r="153" spans="7:7" ht="20.2" customHeight="1" x14ac:dyDescent="0.25">
      <c r="G153" s="54"/>
    </row>
    <row r="154" spans="7:7" ht="20.2" customHeight="1" x14ac:dyDescent="0.25">
      <c r="G154" s="54"/>
    </row>
    <row r="155" spans="7:7" ht="20.2" customHeight="1" x14ac:dyDescent="0.25">
      <c r="G155" s="54"/>
    </row>
    <row r="156" spans="7:7" ht="20.2" customHeight="1" x14ac:dyDescent="0.25">
      <c r="G156" s="54"/>
    </row>
    <row r="157" spans="7:7" ht="20.2" customHeight="1" x14ac:dyDescent="0.25">
      <c r="G157" s="54"/>
    </row>
    <row r="158" spans="7:7" ht="20.2" customHeight="1" x14ac:dyDescent="0.25">
      <c r="G158" s="54"/>
    </row>
    <row r="159" spans="7:7" ht="20.2" customHeight="1" x14ac:dyDescent="0.25">
      <c r="G159" s="54"/>
    </row>
    <row r="160" spans="7:7" ht="20.2" customHeight="1" x14ac:dyDescent="0.25">
      <c r="G160" s="54"/>
    </row>
    <row r="161" spans="7:7" ht="20.2" customHeight="1" x14ac:dyDescent="0.25">
      <c r="G161" s="54"/>
    </row>
    <row r="162" spans="7:7" ht="20.2" customHeight="1" x14ac:dyDescent="0.25">
      <c r="G162" s="54"/>
    </row>
    <row r="163" spans="7:7" ht="20.2" customHeight="1" x14ac:dyDescent="0.25">
      <c r="G163" s="54"/>
    </row>
    <row r="164" spans="7:7" ht="20.2" customHeight="1" x14ac:dyDescent="0.25">
      <c r="G164" s="54"/>
    </row>
    <row r="165" spans="7:7" ht="20.2" customHeight="1" x14ac:dyDescent="0.25">
      <c r="G165" s="54"/>
    </row>
    <row r="166" spans="7:7" ht="20.2" customHeight="1" x14ac:dyDescent="0.25">
      <c r="G166" s="54"/>
    </row>
    <row r="167" spans="7:7" ht="20.2" customHeight="1" x14ac:dyDescent="0.25">
      <c r="G167" s="54"/>
    </row>
    <row r="168" spans="7:7" ht="20.2" customHeight="1" x14ac:dyDescent="0.25">
      <c r="G168" s="54"/>
    </row>
    <row r="169" spans="7:7" ht="20.2" customHeight="1" x14ac:dyDescent="0.25">
      <c r="G169" s="54"/>
    </row>
    <row r="170" spans="7:7" ht="20.2" customHeight="1" x14ac:dyDescent="0.25">
      <c r="G170" s="54"/>
    </row>
    <row r="171" spans="7:7" ht="20.2" customHeight="1" x14ac:dyDescent="0.25">
      <c r="G171" s="54"/>
    </row>
    <row r="172" spans="7:7" ht="20.2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3000000000000007" customHeight="1" x14ac:dyDescent="0.25">
      <c r="G180" s="54"/>
    </row>
    <row r="181" spans="7:7" ht="7.05" customHeight="1" x14ac:dyDescent="0.25">
      <c r="G181" s="54"/>
    </row>
    <row r="182" spans="7:7" ht="16.600000000000001" customHeight="1" x14ac:dyDescent="0.25">
      <c r="G182" s="54"/>
    </row>
    <row r="183" spans="7:7" ht="16.600000000000001" customHeight="1" x14ac:dyDescent="0.25">
      <c r="G183" s="54"/>
    </row>
    <row r="184" spans="7:7" ht="16.600000000000001" customHeight="1" x14ac:dyDescent="0.25">
      <c r="G184" s="54"/>
    </row>
    <row r="185" spans="7:7" x14ac:dyDescent="0.25">
      <c r="G185" s="54"/>
    </row>
    <row r="186" spans="7:7" ht="15.85" customHeight="1" x14ac:dyDescent="0.25">
      <c r="G186" s="54"/>
    </row>
    <row r="187" spans="7:7" ht="15.85" customHeight="1" x14ac:dyDescent="0.25">
      <c r="G187" s="54"/>
    </row>
    <row r="188" spans="7:7" ht="15.85" customHeight="1" x14ac:dyDescent="0.25">
      <c r="G188" s="54"/>
    </row>
    <row r="189" spans="7:7" ht="15.85" customHeight="1" x14ac:dyDescent="0.25">
      <c r="G189" s="54"/>
    </row>
    <row r="190" spans="7:7" ht="8.3000000000000007" customHeight="1" x14ac:dyDescent="0.25">
      <c r="G190" s="54"/>
    </row>
    <row r="191" spans="7:7" ht="20.2" customHeight="1" x14ac:dyDescent="0.25">
      <c r="G191" s="54"/>
    </row>
    <row r="192" spans="7:7" ht="20.2" customHeight="1" x14ac:dyDescent="0.25">
      <c r="G192" s="54"/>
    </row>
    <row r="193" spans="7:7" ht="20.2" customHeight="1" x14ac:dyDescent="0.25">
      <c r="G193" s="54"/>
    </row>
    <row r="194" spans="7:7" ht="20.2" customHeight="1" x14ac:dyDescent="0.25">
      <c r="G194" s="54"/>
    </row>
    <row r="195" spans="7:7" ht="20.2" customHeight="1" x14ac:dyDescent="0.25">
      <c r="G195" s="54"/>
    </row>
    <row r="196" spans="7:7" ht="20.2" customHeight="1" x14ac:dyDescent="0.25">
      <c r="G196" s="54"/>
    </row>
    <row r="197" spans="7:7" ht="20.2" customHeight="1" x14ac:dyDescent="0.25">
      <c r="G197" s="54"/>
    </row>
    <row r="198" spans="7:7" ht="20.2" customHeight="1" x14ac:dyDescent="0.25">
      <c r="G198" s="54"/>
    </row>
    <row r="199" spans="7:7" ht="20.2" customHeight="1" x14ac:dyDescent="0.25">
      <c r="G199" s="54"/>
    </row>
    <row r="200" spans="7:7" ht="20.2" customHeight="1" x14ac:dyDescent="0.25">
      <c r="G200" s="54"/>
    </row>
    <row r="201" spans="7:7" ht="20.2" customHeight="1" x14ac:dyDescent="0.25">
      <c r="G201" s="54"/>
    </row>
    <row r="202" spans="7:7" ht="20.2" customHeight="1" x14ac:dyDescent="0.25">
      <c r="G202" s="54"/>
    </row>
    <row r="203" spans="7:7" ht="20.2" customHeight="1" x14ac:dyDescent="0.25">
      <c r="G203" s="54"/>
    </row>
    <row r="204" spans="7:7" ht="20.2" customHeight="1" x14ac:dyDescent="0.25">
      <c r="G204" s="54"/>
    </row>
    <row r="205" spans="7:7" ht="20.2" customHeight="1" x14ac:dyDescent="0.25">
      <c r="G205" s="54"/>
    </row>
    <row r="206" spans="7:7" ht="20.2" customHeight="1" x14ac:dyDescent="0.25">
      <c r="G206" s="54"/>
    </row>
    <row r="207" spans="7:7" ht="20.2" customHeight="1" x14ac:dyDescent="0.25">
      <c r="G207" s="54"/>
    </row>
    <row r="208" spans="7:7" ht="20.2" customHeight="1" x14ac:dyDescent="0.25">
      <c r="G208" s="54"/>
    </row>
    <row r="209" spans="7:7" ht="20.2" customHeight="1" x14ac:dyDescent="0.25">
      <c r="G209" s="54"/>
    </row>
    <row r="210" spans="7:7" ht="20.2" customHeight="1" x14ac:dyDescent="0.25">
      <c r="G210" s="54"/>
    </row>
    <row r="211" spans="7:7" ht="20.2" customHeight="1" x14ac:dyDescent="0.25">
      <c r="G211" s="54"/>
    </row>
    <row r="212" spans="7:7" ht="20.2" customHeight="1" x14ac:dyDescent="0.25">
      <c r="G212" s="54"/>
    </row>
    <row r="213" spans="7:7" ht="20.2" customHeight="1" x14ac:dyDescent="0.25">
      <c r="G213" s="54"/>
    </row>
    <row r="214" spans="7:7" ht="20.2" customHeight="1" x14ac:dyDescent="0.25">
      <c r="G214" s="54"/>
    </row>
    <row r="215" spans="7:7" ht="20.2" customHeight="1" x14ac:dyDescent="0.25">
      <c r="G215" s="54"/>
    </row>
    <row r="216" spans="7:7" ht="20.2" customHeight="1" x14ac:dyDescent="0.25">
      <c r="G216" s="54"/>
    </row>
    <row r="217" spans="7:7" ht="20.2" customHeight="1" x14ac:dyDescent="0.25">
      <c r="G217" s="54"/>
    </row>
    <row r="218" spans="7:7" ht="20.2" customHeight="1" x14ac:dyDescent="0.25">
      <c r="G218" s="54"/>
    </row>
    <row r="219" spans="7:7" ht="20.2" customHeight="1" x14ac:dyDescent="0.25">
      <c r="G219" s="54"/>
    </row>
    <row r="220" spans="7:7" ht="20.2" customHeight="1" x14ac:dyDescent="0.25">
      <c r="G220" s="54"/>
    </row>
    <row r="221" spans="7:7" ht="20.2" customHeight="1" x14ac:dyDescent="0.25">
      <c r="G221" s="54"/>
    </row>
    <row r="222" spans="7:7" ht="20.2" customHeight="1" x14ac:dyDescent="0.25">
      <c r="G222" s="54"/>
    </row>
    <row r="223" spans="7:7" ht="20.2" customHeight="1" x14ac:dyDescent="0.25">
      <c r="G223" s="54"/>
    </row>
    <row r="224" spans="7:7" ht="20.2" customHeight="1" x14ac:dyDescent="0.25">
      <c r="G224" s="54"/>
    </row>
    <row r="225" spans="7:7" ht="20.2" customHeight="1" x14ac:dyDescent="0.25">
      <c r="G225" s="54"/>
    </row>
    <row r="226" spans="7:7" ht="20.2" customHeight="1" x14ac:dyDescent="0.25">
      <c r="G226" s="54"/>
    </row>
    <row r="227" spans="7:7" ht="20.2" customHeight="1" x14ac:dyDescent="0.25">
      <c r="G227" s="54"/>
    </row>
    <row r="228" spans="7:7" ht="20.2" customHeight="1" x14ac:dyDescent="0.25">
      <c r="G228" s="54"/>
    </row>
    <row r="229" spans="7:7" ht="20.2" customHeight="1" x14ac:dyDescent="0.25">
      <c r="G229" s="54"/>
    </row>
    <row r="230" spans="7:7" ht="20.2" customHeight="1" x14ac:dyDescent="0.25">
      <c r="G230" s="54"/>
    </row>
    <row r="231" spans="7:7" ht="20.2" customHeight="1" x14ac:dyDescent="0.25">
      <c r="G231" s="54"/>
    </row>
    <row r="232" spans="7:7" ht="20.2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LAW Wing-yan, Maria</cp:lastModifiedBy>
  <cp:lastPrinted>2018-02-27T03:42:33Z</cp:lastPrinted>
  <dcterms:created xsi:type="dcterms:W3CDTF">1999-05-11T09:23:49Z</dcterms:created>
  <dcterms:modified xsi:type="dcterms:W3CDTF">2018-02-28T03:22:48Z</dcterms:modified>
</cp:coreProperties>
</file>