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4" yWindow="9346" windowWidth="19224" windowHeight="2376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  <sheet name="Table2A QLoan Growth" sheetId="14" r:id="rId8"/>
    <sheet name="Table2B Qloans" sheetId="15" r:id="rId9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_xlnm.Print_Area" localSheetId="7">'Table2A QLoan Growth'!$A$1:$H$59</definedName>
    <definedName name="_xlnm.Print_Area" localSheetId="8">'Table2B Qloans'!$A$1:$J$77</definedName>
    <definedName name="ptot" localSheetId="6">'Table 1G Bal Sheet'!$P$10:$P$231</definedName>
    <definedName name="rlb" localSheetId="6">'Table 1G Bal Sheet'!#REF!</definedName>
  </definedNames>
  <calcPr calcId="145621" calcOnSave="0"/>
</workbook>
</file>

<file path=xl/calcChain.xml><?xml version="1.0" encoding="utf-8"?>
<calcChain xmlns="http://schemas.openxmlformats.org/spreadsheetml/2006/main">
  <c r="D9" i="1" l="1"/>
  <c r="A3" i="15" l="1"/>
  <c r="C6" i="14"/>
  <c r="E6" i="14" s="1"/>
  <c r="O69" i="15"/>
  <c r="M69" i="15"/>
  <c r="N52" i="15"/>
  <c r="L52" i="15"/>
  <c r="N42" i="15"/>
  <c r="M41" i="15"/>
  <c r="O36" i="15"/>
  <c r="M36" i="15"/>
  <c r="O25" i="15"/>
  <c r="M25" i="15"/>
  <c r="N11" i="15"/>
  <c r="M11" i="15"/>
  <c r="O10" i="15"/>
  <c r="M10" i="15"/>
  <c r="G48" i="14"/>
  <c r="F48" i="14"/>
  <c r="E48" i="14"/>
  <c r="G46" i="14"/>
  <c r="F46" i="14"/>
  <c r="E46" i="14"/>
  <c r="G44" i="14"/>
  <c r="F44" i="14"/>
  <c r="E44" i="14"/>
  <c r="G41" i="14"/>
  <c r="F41" i="14"/>
  <c r="E41" i="14"/>
  <c r="G36" i="14"/>
  <c r="F36" i="14"/>
  <c r="E36" i="14"/>
  <c r="G31" i="14"/>
  <c r="F31" i="14"/>
  <c r="E31" i="14"/>
  <c r="G28" i="14"/>
  <c r="F28" i="14"/>
  <c r="E28" i="14"/>
  <c r="G25" i="14"/>
  <c r="F25" i="14"/>
  <c r="E25" i="14"/>
  <c r="G21" i="14"/>
  <c r="F21" i="14"/>
  <c r="E21" i="14"/>
  <c r="G18" i="14"/>
  <c r="F18" i="14"/>
  <c r="E18" i="14"/>
  <c r="G15" i="14"/>
  <c r="F15" i="14"/>
  <c r="E15" i="14"/>
  <c r="G12" i="14"/>
  <c r="F12" i="14"/>
  <c r="E12" i="14"/>
  <c r="C14" i="10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N60" i="1"/>
  <c r="N34" i="1"/>
  <c r="J56" i="1"/>
  <c r="A3" i="3"/>
  <c r="A3" i="5"/>
  <c r="J60" i="1" l="1"/>
  <c r="F60" i="1"/>
  <c r="J17" i="1"/>
  <c r="F7" i="11"/>
  <c r="E7" i="11"/>
  <c r="D7" i="11"/>
  <c r="J28" i="1"/>
  <c r="L36" i="15"/>
  <c r="N41" i="1"/>
  <c r="J15" i="1"/>
  <c r="F28" i="1"/>
  <c r="J18" i="1"/>
  <c r="N58" i="1"/>
  <c r="F43" i="1"/>
  <c r="J41" i="1"/>
  <c r="N10" i="15"/>
  <c r="O44" i="15"/>
  <c r="O46" i="15"/>
  <c r="O49" i="15"/>
  <c r="N51" i="15"/>
  <c r="M59" i="15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E9" i="14"/>
  <c r="F9" i="14" s="1"/>
  <c r="G9" i="14"/>
  <c r="L69" i="15"/>
  <c r="O22" i="15"/>
  <c r="J48" i="14"/>
  <c r="F38" i="1"/>
  <c r="J13" i="1"/>
  <c r="F35" i="1"/>
  <c r="J44" i="1"/>
  <c r="J38" i="1"/>
  <c r="N36" i="15"/>
  <c r="L10" i="15"/>
  <c r="O13" i="15"/>
  <c r="L25" i="15"/>
  <c r="O27" i="15"/>
  <c r="O30" i="15"/>
  <c r="O32" i="15"/>
  <c r="N59" i="15"/>
  <c r="M42" i="15"/>
  <c r="M52" i="15"/>
  <c r="O55" i="15"/>
  <c r="O56" i="15"/>
  <c r="L51" i="15"/>
  <c r="O59" i="15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A2" i="14"/>
  <c r="J61" i="1"/>
  <c r="F56" i="1"/>
  <c r="F12" i="1"/>
  <c r="J54" i="1"/>
  <c r="O26" i="15"/>
  <c r="O17" i="15"/>
  <c r="O20" i="15"/>
  <c r="O23" i="15"/>
  <c r="N25" i="15"/>
  <c r="O43" i="15"/>
  <c r="O45" i="15"/>
  <c r="O47" i="15"/>
  <c r="O51" i="15"/>
  <c r="O52" i="15"/>
  <c r="O54" i="15"/>
  <c r="O57" i="15"/>
  <c r="O58" i="15"/>
  <c r="J23" i="1"/>
  <c r="N12" i="1"/>
  <c r="N13" i="1"/>
  <c r="F49" i="1"/>
  <c r="F14" i="1"/>
  <c r="F41" i="1"/>
  <c r="N20" i="1"/>
  <c r="L59" i="15"/>
  <c r="L11" i="15"/>
  <c r="O12" i="15"/>
  <c r="O14" i="15"/>
  <c r="O15" i="15"/>
  <c r="O16" i="15"/>
  <c r="O21" i="15"/>
  <c r="O41" i="15"/>
  <c r="L42" i="15"/>
  <c r="O53" i="15"/>
  <c r="N69" i="15"/>
  <c r="J47" i="1"/>
  <c r="F57" i="1"/>
  <c r="F18" i="1"/>
  <c r="N45" i="1"/>
  <c r="N38" i="1"/>
  <c r="M51" i="15"/>
  <c r="L41" i="15"/>
  <c r="O42" i="15"/>
  <c r="O60" i="15"/>
  <c r="O63" i="15"/>
  <c r="O65" i="15"/>
  <c r="O67" i="15"/>
  <c r="O11" i="15"/>
  <c r="N41" i="15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<sst xmlns="http://schemas.openxmlformats.org/spreadsheetml/2006/main" count="593" uniqueCount="254">
  <si>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</si>
  <si>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</si>
  <si>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</si>
  <si>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</si>
  <si>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</si>
  <si>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</si>
  <si>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</si>
  <si>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</si>
  <si>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</si>
  <si>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</si>
  <si>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</si>
  <si>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</si>
  <si>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</si>
  <si>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</si>
  <si>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</si>
  <si>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</si>
  <si>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</si>
  <si>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</si>
  <si>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</si>
  <si>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</si>
  <si>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</si>
  <si>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</si>
  <si>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</si>
  <si>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</si>
  <si>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</si>
  <si>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</si>
  <si>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</si>
  <si>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</si>
  <si>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</si>
  <si>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</si>
  <si>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</si>
  <si>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</si>
  <si>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</si>
  <si>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</si>
  <si>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</si>
  <si>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</si>
  <si>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</si>
  <si>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</si>
  <si>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</si>
  <si>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</si>
  <si>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</si>
  <si>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</si>
  <si>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</si>
  <si>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</si>
  <si>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</si>
  <si>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</si>
  <si>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</si>
  <si>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</si>
  <si>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</si>
  <si>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</si>
  <si>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</si>
  <si>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</si>
  <si>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</si>
  <si>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</si>
  <si>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</si>
  <si>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</si>
  <si>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</si>
  <si>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</si>
  <si>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</si>
  <si>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</si>
  <si>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</si>
  <si>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</si>
  <si>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</si>
  <si>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</si>
  <si>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</si>
  <si>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</si>
  <si>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</si>
  <si>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</si>
  <si>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</si>
  <si>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</si>
  <si>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</si>
  <si>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</si>
  <si>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</si>
  <si>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</si>
  <si>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</si>
  <si>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</si>
  <si>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</si>
  <si>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</si>
  <si>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</si>
  <si>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</si>
  <si>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</si>
  <si>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</si>
  <si>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</si>
  <si>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</si>
  <si>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</si>
  <si>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</si>
  <si>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</si>
  <si>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</si>
  <si>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</si>
  <si>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</si>
  <si>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</si>
  <si>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</si>
  <si>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</si>
  <si>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</si>
  <si>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</si>
  <si>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</si>
  <si>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</si>
  <si>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</si>
  <si>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</si>
  <si>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</si>
  <si>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</si>
  <si>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</si>
  <si>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</si>
  <si>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</si>
  <si>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</si>
  <si>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</si>
  <si>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</si>
  <si>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</si>
  <si>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</si>
  <si>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</si>
  <si>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</si>
  <si>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</si>
  <si>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</si>
  <si>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</si>
  <si>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</si>
  <si>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</si>
  <si>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</si>
  <si>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</si>
  <si>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</si>
  <si>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</si>
  <si>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</si>
  <si>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</si>
  <si>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</si>
  <si>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</si>
  <si>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</si>
  <si>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</si>
  <si>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</si>
  <si>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</si>
  <si>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</si>
  <si>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</si>
  <si>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</si>
  <si>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</si>
  <si>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</si>
  <si>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</si>
  <si>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</si>
  <si>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</si>
  <si>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</si>
  <si>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</si>
  <si>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</si>
  <si>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</si>
  <si>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</si>
  <si>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</si>
  <si>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</si>
  <si>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</si>
  <si>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</si>
  <si>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</si>
  <si>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</si>
  <si>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</si>
  <si>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</si>
  <si>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(HK$ Mn)</t>
  </si>
  <si>
    <t>Unadjusted % change from</t>
  </si>
  <si>
    <t>Sectors</t>
  </si>
  <si>
    <t>Sum-to-zero checking</t>
  </si>
  <si>
    <t>earlier quarters to current quarter</t>
  </si>
  <si>
    <t>3 months</t>
  </si>
  <si>
    <t>6 months</t>
  </si>
  <si>
    <t>12 months</t>
  </si>
  <si>
    <t>Trade Financing</t>
  </si>
  <si>
    <t>Manufacturing</t>
  </si>
  <si>
    <t>Transport and transport equipment</t>
  </si>
  <si>
    <t>Building, construction, property</t>
  </si>
  <si>
    <t xml:space="preserve">   development and investment</t>
  </si>
  <si>
    <t>Wholesale and retail trade</t>
  </si>
  <si>
    <t>Financial concerns *</t>
  </si>
  <si>
    <t>Stockbrokers</t>
  </si>
  <si>
    <t>Individuals:</t>
  </si>
  <si>
    <t xml:space="preserve">   to purchase flats in the Home</t>
  </si>
  <si>
    <t xml:space="preserve">   Ownership Scheme, Private</t>
  </si>
  <si>
    <t xml:space="preserve">   Sector Participation Scheme and </t>
  </si>
  <si>
    <t xml:space="preserve">   Tenants Purchase Scheme</t>
  </si>
  <si>
    <t xml:space="preserve">   to purchase other residential</t>
  </si>
  <si>
    <t xml:space="preserve">   property</t>
  </si>
  <si>
    <t xml:space="preserve">   other purposes</t>
  </si>
  <si>
    <t>Others</t>
  </si>
  <si>
    <t>#</t>
  </si>
  <si>
    <t>Some loans have been reclassified.  As such, the figures are not strictly comparable with those of previous quarters.</t>
  </si>
  <si>
    <t>This excludes funds advanced to authorized institutions.</t>
  </si>
  <si>
    <t>TABLE 2B: ANALYSIS OF LOANS AND ADVANCES FOR USE IN HONG KONG</t>
  </si>
  <si>
    <t>(HK$mn)</t>
  </si>
  <si>
    <t>Authorized</t>
  </si>
  <si>
    <t xml:space="preserve">Restricted </t>
  </si>
  <si>
    <t>Deposit-taking</t>
  </si>
  <si>
    <t>Institutions</t>
  </si>
  <si>
    <t>Licensed Banks</t>
  </si>
  <si>
    <t>Licence Banks</t>
  </si>
  <si>
    <t>Companies</t>
  </si>
  <si>
    <t>1.</t>
  </si>
  <si>
    <t xml:space="preserve">(a) Textiles </t>
  </si>
  <si>
    <t xml:space="preserve">    (i)   cotton</t>
  </si>
  <si>
    <t xml:space="preserve">    (ii)  other</t>
  </si>
  <si>
    <t>(b) Footwear &amp; wearing apparel</t>
  </si>
  <si>
    <t>(c) Metal products &amp; engineering</t>
  </si>
  <si>
    <t>(d) Rubber, plastics &amp; chemicals</t>
  </si>
  <si>
    <t>(e) Electrical &amp; electronic</t>
  </si>
  <si>
    <t xml:space="preserve">    (i) telecommunication equipment</t>
  </si>
  <si>
    <t xml:space="preserve">    (ii) others </t>
  </si>
  <si>
    <t>(f) Food</t>
  </si>
  <si>
    <t>(g) Beverages &amp; tobacco</t>
  </si>
  <si>
    <t>(h) Printing &amp; publishing</t>
  </si>
  <si>
    <t>(i) Miscellaneous</t>
  </si>
  <si>
    <t>2.</t>
  </si>
  <si>
    <t>(a) Shipping</t>
  </si>
  <si>
    <t>(b) Air transport</t>
  </si>
  <si>
    <t>(c) Taxis</t>
  </si>
  <si>
    <t>(d) Public light buses</t>
  </si>
  <si>
    <t>(e) Others</t>
  </si>
  <si>
    <t>3.</t>
  </si>
  <si>
    <t>Electricity and gas</t>
  </si>
  <si>
    <t>4.</t>
  </si>
  <si>
    <t>Recreational activities</t>
  </si>
  <si>
    <t>5.</t>
  </si>
  <si>
    <t>Information technology</t>
  </si>
  <si>
    <t>(a) Telecommunications</t>
  </si>
  <si>
    <t>(b) Others</t>
  </si>
  <si>
    <t>6.</t>
  </si>
  <si>
    <t xml:space="preserve">Building, construction, property </t>
  </si>
  <si>
    <t xml:space="preserve">    development and investment</t>
  </si>
  <si>
    <t>(a) Property development and investment</t>
  </si>
  <si>
    <t xml:space="preserve">    (i)   Industrial</t>
  </si>
  <si>
    <t xml:space="preserve">    (ii)  Residential</t>
  </si>
  <si>
    <t xml:space="preserve">    (iii) Commercial</t>
  </si>
  <si>
    <t xml:space="preserve">    (iv)  Other properties</t>
  </si>
  <si>
    <t>(b) Other</t>
  </si>
  <si>
    <t>7.</t>
  </si>
  <si>
    <t>8.</t>
  </si>
  <si>
    <t>Miscellaneous</t>
  </si>
  <si>
    <t>(a) Hotels, boarding houses &amp; catering</t>
  </si>
  <si>
    <t>(b) Financial concerns #</t>
  </si>
  <si>
    <t xml:space="preserve">    (i)   Investment companies</t>
  </si>
  <si>
    <t xml:space="preserve">    (ii)  Insurance companies</t>
  </si>
  <si>
    <t xml:space="preserve">    (iii) Futures brokers</t>
  </si>
  <si>
    <t xml:space="preserve">    (iv)  Finance companies and others</t>
  </si>
  <si>
    <t>(c) Stockbrokers</t>
  </si>
  <si>
    <t>(d) Professional &amp; private individuals</t>
  </si>
  <si>
    <t xml:space="preserve">    (i)   to purchase flats in Home Ownership Scheme,</t>
  </si>
  <si>
    <t xml:space="preserve">           Private Sector Participation Scheme</t>
  </si>
  <si>
    <t xml:space="preserve">            and Tenants Purchase Scheme</t>
  </si>
  <si>
    <t xml:space="preserve">    (ii)  to purchase other residential property</t>
  </si>
  <si>
    <t xml:space="preserve">    (iii) for credit card advances*</t>
  </si>
  <si>
    <t xml:space="preserve">    (iv)  for other business purposes*</t>
  </si>
  <si>
    <t xml:space="preserve">    (v)   for other private purposes*</t>
  </si>
  <si>
    <t>(e) All others</t>
  </si>
  <si>
    <t>9.</t>
  </si>
  <si>
    <t>Loans and advances for use in Hong Kong</t>
  </si>
  <si>
    <t># Exclude loans to purchase shares, which are included in item 8(e).</t>
  </si>
  <si>
    <t>* Some figures are combined to ensure the confidentiality of data.</t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</si>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</sst>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_(* #,##0.00_);_(* \(#,##0.00\);_(* &quot;-&quot;??_);_(@_)"/>
    <numFmt numFmtId="177" formatCode="General_)"/>
    <numFmt numFmtId="178" formatCode="0.0_)"/>
    <numFmt numFmtId="179" formatCode="0_)"/>
    <numFmt numFmtId="180" formatCode="_(* #,##0.0_);_(* \(#,##0.0\);_(* &quot;-&quot;??_);_(@_)"/>
    <numFmt numFmtId="181" formatCode="_(* #,##0_);_(* \(#,##0\);_(* &quot;-&quot;??_);_(@_)"/>
    <numFmt numFmtId="182" formatCode="0.0"/>
    <numFmt numFmtId="183" formatCode="mmm\ yyyy"/>
    <numFmt numFmtId="184" formatCode="#,##0_);\(#,##0\);_(&quot;&quot;_)"/>
    <numFmt numFmtId="185" formatCode="#,##0;\(#,##0\);"/>
    <numFmt numFmtId="186" formatCode="###0;\-###0;"/>
    <numFmt numFmtId="187" formatCode="#,##0;\(#,##0\);&quot;0&quot;"/>
    <numFmt numFmtId="188" formatCode="#,##0;\-#,##0;&quot;-&quot;"/>
    <numFmt numFmtId="189" formatCode="#,##0_ "/>
    <numFmt numFmtId="190" formatCode="#,##0.0"/>
  </numFmts>
  <fonts count="31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b/>
      <u/>
      <sz val="13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223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0" fontId="0" fillId="0" borderId="0" xfId="0" applyAlignment="1"/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1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2" fontId="8" fillId="0" borderId="0" xfId="1" applyNumberFormat="1" applyFont="1" applyAlignment="1" applyProtection="1">
      <alignment horizontal="right"/>
    </xf>
    <xf numFmtId="182" fontId="8" fillId="0" borderId="0" xfId="1" applyNumberFormat="1" applyFont="1" applyProtection="1"/>
    <xf numFmtId="182" fontId="8" fillId="0" borderId="0" xfId="1" applyNumberFormat="1" applyFont="1" applyAlignment="1" applyProtection="1">
      <alignment horizontal="left"/>
    </xf>
    <xf numFmtId="182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3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6" fontId="13" fillId="0" borderId="0" xfId="2" applyNumberFormat="1" applyFont="1"/>
    <xf numFmtId="182" fontId="13" fillId="0" borderId="0" xfId="2" applyNumberFormat="1" applyFont="1"/>
    <xf numFmtId="185" fontId="13" fillId="0" borderId="0" xfId="2" applyNumberFormat="1" applyFont="1" applyProtection="1"/>
    <xf numFmtId="184" fontId="13" fillId="0" borderId="0" xfId="2" applyNumberFormat="1" applyFont="1" applyProtection="1"/>
    <xf numFmtId="184" fontId="13" fillId="0" borderId="0" xfId="2" applyNumberFormat="1" applyFont="1" applyBorder="1" applyProtection="1"/>
    <xf numFmtId="184" fontId="13" fillId="0" borderId="0" xfId="2" applyNumberFormat="1" applyFont="1" applyAlignment="1" applyProtection="1"/>
    <xf numFmtId="37" fontId="13" fillId="0" borderId="0" xfId="2" applyFont="1" applyBorder="1"/>
    <xf numFmtId="184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6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7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7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1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8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Font="1" applyAlignment="1" applyProtection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22" fillId="0" borderId="0" xfId="0" quotePrefix="1" applyFont="1" applyAlignment="1" applyProtection="1">
      <alignment horizontal="centerContinuous"/>
    </xf>
    <xf numFmtId="0" fontId="0" fillId="0" borderId="0" xfId="0" applyAlignment="1">
      <alignment horizontal="centerContinuous"/>
    </xf>
    <xf numFmtId="0" fontId="12" fillId="0" borderId="0" xfId="0" quotePrefix="1" applyFont="1" applyAlignment="1" applyProtection="1">
      <alignment horizontal="centerContinuous"/>
    </xf>
    <xf numFmtId="0" fontId="4" fillId="0" borderId="0" xfId="0" applyFont="1" applyAlignment="1">
      <alignment horizontal="right"/>
    </xf>
    <xf numFmtId="180" fontId="8" fillId="0" borderId="0" xfId="1" applyNumberFormat="1" applyFont="1" applyProtection="1"/>
    <xf numFmtId="182" fontId="23" fillId="0" borderId="0" xfId="1" applyNumberFormat="1" applyFont="1" applyProtection="1"/>
    <xf numFmtId="181" fontId="10" fillId="0" borderId="0" xfId="1" applyNumberFormat="1" applyFont="1"/>
    <xf numFmtId="180" fontId="10" fillId="0" borderId="0" xfId="1" applyNumberFormat="1" applyFont="1"/>
    <xf numFmtId="182" fontId="10" fillId="0" borderId="0" xfId="1" applyNumberFormat="1" applyFont="1"/>
    <xf numFmtId="180" fontId="23" fillId="0" borderId="0" xfId="1" applyNumberFormat="1" applyFont="1" applyProtection="1"/>
    <xf numFmtId="181" fontId="8" fillId="0" borderId="0" xfId="0" applyNumberFormat="1" applyFont="1"/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2" fillId="0" borderId="0" xfId="0" applyFont="1" applyAlignment="1">
      <alignment horizontal="center"/>
    </xf>
    <xf numFmtId="0" fontId="24" fillId="0" borderId="0" xfId="0" applyFont="1" applyAlignment="1" applyProtection="1">
      <alignment horizontal="centerContinuous"/>
    </xf>
    <xf numFmtId="0" fontId="2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quotePrefix="1" applyFont="1" applyAlignment="1" applyProtection="1">
      <alignment horizontal="right"/>
    </xf>
    <xf numFmtId="0" fontId="25" fillId="0" borderId="0" xfId="0" applyFont="1" applyAlignment="1" applyProtection="1">
      <alignment horizontal="right"/>
    </xf>
    <xf numFmtId="0" fontId="25" fillId="0" borderId="0" xfId="0" applyFont="1"/>
    <xf numFmtId="38" fontId="2" fillId="0" borderId="0" xfId="1" applyNumberFormat="1" applyFont="1" applyAlignment="1" applyProtection="1">
      <alignment horizontal="right"/>
    </xf>
    <xf numFmtId="1" fontId="0" fillId="0" borderId="0" xfId="0" applyNumberFormat="1" applyAlignment="1">
      <alignment horizontal="center"/>
    </xf>
    <xf numFmtId="38" fontId="26" fillId="0" borderId="0" xfId="1" applyNumberFormat="1" applyFont="1" applyProtection="1"/>
    <xf numFmtId="38" fontId="2" fillId="0" borderId="0" xfId="0" applyNumberFormat="1" applyFont="1" applyAlignment="1" applyProtection="1">
      <alignment horizontal="right"/>
    </xf>
    <xf numFmtId="37" fontId="2" fillId="0" borderId="0" xfId="0" applyNumberFormat="1" applyFont="1" applyProtection="1"/>
    <xf numFmtId="181" fontId="2" fillId="0" borderId="0" xfId="0" applyNumberFormat="1" applyFont="1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83" fontId="9" fillId="0" borderId="0" xfId="0" applyNumberFormat="1" applyFont="1" applyAlignment="1" applyProtection="1">
      <alignment horizontal="right"/>
    </xf>
    <xf numFmtId="182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1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left"/>
    </xf>
    <xf numFmtId="0" fontId="27" fillId="0" borderId="0" xfId="0" applyFont="1" applyAlignment="1">
      <alignment horizontal="right"/>
    </xf>
    <xf numFmtId="181" fontId="0" fillId="0" borderId="0" xfId="0" applyNumberFormat="1" applyProtection="1"/>
    <xf numFmtId="190" fontId="8" fillId="0" borderId="0" xfId="0" applyNumberFormat="1" applyFont="1"/>
    <xf numFmtId="181" fontId="0" fillId="0" borderId="0" xfId="0" applyNumberFormat="1" applyAlignment="1" applyProtection="1">
      <alignment horizontal="center"/>
    </xf>
    <xf numFmtId="181" fontId="0" fillId="0" borderId="0" xfId="0" applyNumberFormat="1"/>
    <xf numFmtId="183" fontId="12" fillId="0" borderId="0" xfId="0" applyNumberFormat="1" applyFont="1" applyFill="1"/>
    <xf numFmtId="187" fontId="13" fillId="0" borderId="0" xfId="2" applyNumberFormat="1" applyFont="1" applyFill="1" applyAlignment="1" applyProtection="1">
      <alignment horizontal="right"/>
    </xf>
    <xf numFmtId="188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1" fontId="0" fillId="0" borderId="0" xfId="0" applyNumberFormat="1" applyFill="1" applyAlignment="1">
      <alignment horizontal="center"/>
    </xf>
    <xf numFmtId="0" fontId="0" fillId="0" borderId="0" xfId="0" applyNumberFormat="1" applyFill="1"/>
    <xf numFmtId="181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8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1" fontId="8" fillId="0" borderId="0" xfId="1" applyNumberFormat="1" applyFont="1" applyFill="1" applyProtection="1"/>
    <xf numFmtId="182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1" fontId="0" fillId="0" borderId="0" xfId="0" applyNumberFormat="1" applyFill="1" applyProtection="1"/>
    <xf numFmtId="0" fontId="29" fillId="0" borderId="0" xfId="0" applyFont="1" applyProtection="1"/>
    <xf numFmtId="0" fontId="23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3" fontId="9" fillId="0" borderId="0" xfId="0" quotePrefix="1" applyNumberFormat="1" applyFont="1" applyAlignment="1" applyProtection="1">
      <alignment horizontal="right"/>
    </xf>
    <xf numFmtId="183" fontId="8" fillId="0" borderId="0" xfId="0" applyNumberFormat="1" applyFont="1" applyProtection="1"/>
    <xf numFmtId="0" fontId="30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/>
  </sheetViews>
  <sheetFormatPr defaultColWidth="7.875" defaultRowHeight="13" x14ac:dyDescent="0.2"/>
  <cols>
    <col min="1" max="1" width="3.75" style="100" customWidth="1"/>
    <col min="2" max="2" width="45.75" style="100" customWidth="1"/>
    <col min="3" max="4" width="12.75" style="100" customWidth="1"/>
    <col min="5" max="5" width="1.75" style="108" customWidth="1"/>
    <col min="6" max="6" width="7" style="100" customWidth="1"/>
    <col min="7" max="7" width="1.75" style="109" customWidth="1"/>
    <col min="8" max="8" width="12.75" style="100" customWidth="1"/>
    <col min="9" max="9" width="1.75" style="108" customWidth="1"/>
    <col min="10" max="10" width="8.75" style="100" customWidth="1"/>
    <col min="11" max="11" width="1.75" style="109" customWidth="1"/>
    <col min="12" max="12" width="12.75" style="100" customWidth="1"/>
    <col min="13" max="13" width="1.75" style="108" customWidth="1"/>
    <col min="14" max="14" width="6.375" style="100" customWidth="1"/>
    <col min="15" max="15" width="1.75" style="110" customWidth="1"/>
    <col min="16" max="16" width="1.75" style="100" customWidth="1"/>
    <col min="17" max="17" width="7.875" style="100"/>
    <col min="18" max="19" width="9.375" style="100" bestFit="1" customWidth="1"/>
    <col min="20" max="16384" width="7.875" style="100"/>
  </cols>
  <sheetData>
    <row r="1" spans="1:25" ht="14.4" x14ac:dyDescent="0.25">
      <c r="A1" s="97"/>
      <c r="B1" s="97"/>
      <c r="C1" s="97"/>
      <c r="D1" s="97"/>
      <c r="E1" s="21"/>
      <c r="F1" s="97"/>
      <c r="G1" s="24"/>
      <c r="H1" s="97"/>
      <c r="I1" s="21"/>
      <c r="J1" s="97"/>
      <c r="K1" s="24"/>
      <c r="L1" s="216"/>
      <c r="M1" s="216"/>
      <c r="N1" s="216"/>
      <c r="O1" s="98"/>
      <c r="P1" s="99"/>
      <c r="Q1" s="211"/>
    </row>
    <row r="2" spans="1:25" ht="20.2" x14ac:dyDescent="0.3">
      <c r="A2" s="6" t="str">
        <f>"TABLE 1A  :  HONG KONG MONETARY  STATISTICS  -  "&amp;TEXT(C7,"mmmm yyyy")</f>
        <v>TABLE 1A  :  HONG KONG MONETARY  STATISTICS  -  September 2017</v>
      </c>
      <c r="B2" s="19"/>
      <c r="C2" s="19"/>
      <c r="D2" s="101"/>
      <c r="E2" s="19"/>
      <c r="F2" s="19"/>
      <c r="G2" s="19"/>
      <c r="H2" s="19"/>
      <c r="I2" s="101"/>
      <c r="J2" s="101"/>
      <c r="K2" s="101"/>
      <c r="L2" s="101"/>
      <c r="M2" s="101"/>
      <c r="N2" s="101"/>
      <c r="O2" s="98"/>
      <c r="P2" s="99"/>
    </row>
    <row r="3" spans="1:25" ht="14.4" x14ac:dyDescent="0.25">
      <c r="A3" s="97"/>
      <c r="B3" s="97"/>
      <c r="C3" s="97"/>
      <c r="D3" s="97"/>
      <c r="E3" s="21"/>
      <c r="F3" s="97"/>
      <c r="G3" s="24"/>
      <c r="H3" s="97"/>
      <c r="I3" s="21"/>
      <c r="J3" s="97"/>
      <c r="K3" s="24"/>
      <c r="L3" s="97"/>
      <c r="M3" s="21"/>
      <c r="N3" s="212"/>
      <c r="O3" s="98"/>
      <c r="P3" s="99"/>
    </row>
    <row r="4" spans="1:25" ht="14.4" x14ac:dyDescent="0.25">
      <c r="A4" s="97"/>
      <c r="B4" s="97"/>
      <c r="C4" s="97"/>
      <c r="D4" s="97"/>
      <c r="E4" s="21"/>
      <c r="F4" s="97"/>
      <c r="G4" s="24"/>
      <c r="H4" s="97"/>
      <c r="I4" s="21"/>
      <c r="J4" s="97"/>
      <c r="K4" s="24"/>
      <c r="L4" s="97"/>
      <c r="M4" s="21"/>
      <c r="N4" s="97"/>
      <c r="O4" s="98"/>
      <c r="P4" s="99"/>
    </row>
    <row r="5" spans="1:25" ht="14.4" x14ac:dyDescent="0.25">
      <c r="A5" s="97"/>
      <c r="B5" s="97"/>
      <c r="C5" s="97"/>
      <c r="D5" s="97"/>
      <c r="E5" s="21"/>
      <c r="F5" s="97"/>
      <c r="G5" s="24"/>
      <c r="H5" s="97"/>
      <c r="I5" s="21"/>
      <c r="J5" s="97"/>
      <c r="K5" s="24"/>
      <c r="L5" s="97"/>
      <c r="M5" s="21"/>
      <c r="N5" s="97"/>
      <c r="O5" s="98"/>
      <c r="P5" s="99"/>
    </row>
    <row r="6" spans="1:25" ht="14.4" x14ac:dyDescent="0.25">
      <c r="A6" s="97"/>
      <c r="B6" s="97"/>
      <c r="C6" s="97"/>
      <c r="D6" s="97"/>
      <c r="E6" s="21"/>
      <c r="F6" s="97"/>
      <c r="G6" s="24"/>
      <c r="H6" s="97"/>
      <c r="I6" s="21"/>
      <c r="J6" s="97"/>
      <c r="K6" s="24"/>
      <c r="L6" s="97"/>
      <c r="M6" s="21"/>
      <c r="N6" s="29" t="s">
        <v>34</v>
      </c>
      <c r="O6" s="98"/>
      <c r="P6" s="99"/>
    </row>
    <row r="7" spans="1:25" ht="14.4" x14ac:dyDescent="0.25">
      <c r="A7" s="97"/>
      <c r="B7" s="97"/>
      <c r="C7" s="152">
        <v>42979</v>
      </c>
      <c r="D7" s="48" t="str">
        <f>"Earlier months (% change to "&amp;TEXT(C7,"mmm yyyy")&amp;")"</f>
        <v>Earlier months (% change to Sep 2017)</v>
      </c>
      <c r="E7" s="101"/>
      <c r="F7" s="101"/>
      <c r="G7" s="19"/>
      <c r="H7" s="19"/>
      <c r="I7" s="19"/>
      <c r="J7" s="19"/>
      <c r="K7" s="19"/>
      <c r="L7" s="101"/>
      <c r="M7" s="101"/>
      <c r="N7" s="101"/>
      <c r="O7" s="98"/>
      <c r="P7" s="99"/>
    </row>
    <row r="8" spans="1:25" ht="14.4" x14ac:dyDescent="0.25">
      <c r="A8" s="97"/>
      <c r="B8" s="97"/>
      <c r="C8" s="102"/>
      <c r="D8" s="97"/>
      <c r="E8" s="21"/>
      <c r="F8" s="97"/>
      <c r="G8" s="24"/>
      <c r="H8" s="97"/>
      <c r="I8" s="21"/>
      <c r="J8" s="97"/>
      <c r="K8" s="24"/>
      <c r="L8" s="97"/>
      <c r="M8" s="21"/>
      <c r="N8" s="97"/>
      <c r="O8" s="98"/>
      <c r="P8" s="99"/>
    </row>
    <row r="9" spans="1:25" ht="14.4" x14ac:dyDescent="0.25">
      <c r="A9" s="97"/>
      <c r="B9" s="97"/>
      <c r="C9" s="102"/>
      <c r="D9" s="53">
        <f>C7-25</f>
        <v>42954</v>
      </c>
      <c r="E9" s="103"/>
      <c r="F9" s="104"/>
      <c r="G9" s="22"/>
      <c r="H9" s="53">
        <f>C7-89</f>
        <v>42890</v>
      </c>
      <c r="I9" s="103"/>
      <c r="J9" s="104"/>
      <c r="K9" s="22"/>
      <c r="L9" s="53">
        <f>C7-365</f>
        <v>42614</v>
      </c>
      <c r="M9" s="21"/>
      <c r="N9" s="97"/>
      <c r="O9" s="98"/>
      <c r="P9" s="105"/>
    </row>
    <row r="10" spans="1:25" ht="14.4" x14ac:dyDescent="0.25">
      <c r="A10" s="40" t="s">
        <v>0</v>
      </c>
      <c r="B10" s="97"/>
      <c r="C10" s="102"/>
      <c r="D10" s="215"/>
      <c r="E10" s="21"/>
      <c r="F10" s="102"/>
      <c r="G10" s="24"/>
      <c r="H10" s="102"/>
      <c r="I10" s="21"/>
      <c r="J10" s="97"/>
      <c r="K10" s="24"/>
      <c r="L10" s="97"/>
      <c r="M10" s="21"/>
      <c r="N10" s="97"/>
      <c r="O10" s="98"/>
      <c r="P10" s="105"/>
    </row>
    <row r="11" spans="1:25" ht="14.4" x14ac:dyDescent="0.25">
      <c r="A11" s="97"/>
      <c r="B11" s="97"/>
      <c r="C11" s="97"/>
      <c r="D11" s="97"/>
      <c r="E11" s="21"/>
      <c r="F11" s="97"/>
      <c r="G11" s="24"/>
      <c r="H11" s="97"/>
      <c r="I11" s="21"/>
      <c r="J11" s="97"/>
      <c r="K11" s="24"/>
      <c r="L11" s="97"/>
      <c r="M11" s="21"/>
      <c r="N11" s="97"/>
      <c r="O11" s="98"/>
      <c r="P11" s="105"/>
    </row>
    <row r="12" spans="1:25" ht="14.4" x14ac:dyDescent="0.25">
      <c r="A12" s="31" t="s">
        <v>1</v>
      </c>
      <c r="B12" s="31"/>
      <c r="C12" s="89">
        <v>1607223.273</v>
      </c>
      <c r="D12" s="89">
        <v>1550258.5619999999</v>
      </c>
      <c r="E12" s="43" t="s">
        <v>2</v>
      </c>
      <c r="F12" s="44">
        <f>C12/D12*100-100</f>
        <v>3.6745296814558088</v>
      </c>
      <c r="G12" s="45" t="s">
        <v>3</v>
      </c>
      <c r="H12" s="89">
        <v>1502455.9280000001</v>
      </c>
      <c r="I12" s="43" t="s">
        <v>2</v>
      </c>
      <c r="J12" s="44">
        <f>C12/H12*100-100</f>
        <v>6.9730727569134956</v>
      </c>
      <c r="K12" s="45" t="s">
        <v>3</v>
      </c>
      <c r="L12" s="89">
        <v>1417125.98</v>
      </c>
      <c r="M12" s="43" t="s">
        <v>2</v>
      </c>
      <c r="N12" s="44">
        <f>C12/L12*100-100</f>
        <v>13.414283252361244</v>
      </c>
      <c r="O12" s="46" t="s">
        <v>3</v>
      </c>
      <c r="P12" s="4"/>
      <c r="R12" s="160"/>
      <c r="S12" s="160"/>
      <c r="T12" s="160"/>
      <c r="U12" s="160"/>
      <c r="V12" s="160"/>
      <c r="W12" s="160"/>
      <c r="X12" s="160"/>
      <c r="Y12" s="160"/>
    </row>
    <row r="13" spans="1:25" ht="14.4" x14ac:dyDescent="0.25">
      <c r="A13" s="31" t="s">
        <v>4</v>
      </c>
      <c r="B13" s="31"/>
      <c r="C13" s="89">
        <v>786243.77800000005</v>
      </c>
      <c r="D13" s="89">
        <v>783148.48499999999</v>
      </c>
      <c r="E13" s="43" t="s">
        <v>2</v>
      </c>
      <c r="F13" s="44">
        <f>C13/D13*100-100</f>
        <v>0.39523705392853969</v>
      </c>
      <c r="G13" s="45" t="s">
        <v>3</v>
      </c>
      <c r="H13" s="89">
        <v>796564.39199999999</v>
      </c>
      <c r="I13" s="43" t="s">
        <v>2</v>
      </c>
      <c r="J13" s="44">
        <f>C13/H13*100-100</f>
        <v>-1.2956408927703933</v>
      </c>
      <c r="K13" s="45" t="s">
        <v>3</v>
      </c>
      <c r="L13" s="89">
        <v>817317.69499999995</v>
      </c>
      <c r="M13" s="43" t="s">
        <v>2</v>
      </c>
      <c r="N13" s="44">
        <f>C13/L13*100-100</f>
        <v>-3.8019386084623932</v>
      </c>
      <c r="O13" s="46" t="s">
        <v>3</v>
      </c>
      <c r="P13" s="4"/>
      <c r="R13" s="160"/>
      <c r="S13" s="160"/>
      <c r="T13" s="160"/>
      <c r="U13" s="160"/>
      <c r="V13" s="160"/>
      <c r="W13" s="160"/>
      <c r="X13" s="160"/>
      <c r="Y13" s="160"/>
    </row>
    <row r="14" spans="1:25" ht="14.4" x14ac:dyDescent="0.25">
      <c r="A14" s="31" t="s">
        <v>5</v>
      </c>
      <c r="B14" s="31"/>
      <c r="C14" s="89">
        <v>2393467.051</v>
      </c>
      <c r="D14" s="89">
        <v>2333407.0469999998</v>
      </c>
      <c r="E14" s="43" t="s">
        <v>2</v>
      </c>
      <c r="F14" s="44">
        <f>C14/D14*100-100</f>
        <v>2.5739188572871541</v>
      </c>
      <c r="G14" s="45" t="s">
        <v>3</v>
      </c>
      <c r="H14" s="89">
        <v>2299020.3199999998</v>
      </c>
      <c r="I14" s="43" t="s">
        <v>2</v>
      </c>
      <c r="J14" s="44">
        <f>C14/H14*100-100</f>
        <v>4.1081294575073599</v>
      </c>
      <c r="K14" s="45" t="s">
        <v>3</v>
      </c>
      <c r="L14" s="89">
        <v>2234443.6749999998</v>
      </c>
      <c r="M14" s="43" t="s">
        <v>2</v>
      </c>
      <c r="N14" s="44">
        <f>C14/L14*100-100</f>
        <v>7.1169113716862853</v>
      </c>
      <c r="O14" s="46" t="s">
        <v>3</v>
      </c>
      <c r="P14" s="8"/>
      <c r="R14" s="160"/>
      <c r="S14" s="160"/>
      <c r="T14" s="160"/>
      <c r="U14" s="160"/>
      <c r="V14" s="160"/>
      <c r="W14" s="160"/>
      <c r="X14" s="160"/>
      <c r="Y14" s="160"/>
    </row>
    <row r="15" spans="1:25" ht="14.4" x14ac:dyDescent="0.25">
      <c r="A15" s="31" t="s">
        <v>6</v>
      </c>
      <c r="B15" s="97"/>
      <c r="C15" s="156">
        <v>7004256.1430000002</v>
      </c>
      <c r="D15" s="89">
        <v>6917932.6289999997</v>
      </c>
      <c r="E15" s="43" t="s">
        <v>2</v>
      </c>
      <c r="F15" s="44">
        <f t="shared" ref="F15:F20" si="0">C15/D15*100-100</f>
        <v>1.2478224150106882</v>
      </c>
      <c r="G15" s="45" t="s">
        <v>3</v>
      </c>
      <c r="H15" s="89">
        <v>6837205.5259999996</v>
      </c>
      <c r="I15" s="43" t="s">
        <v>2</v>
      </c>
      <c r="J15" s="44">
        <f t="shared" ref="J15:J20" si="1">C15/H15*100-100</f>
        <v>2.4432586729293604</v>
      </c>
      <c r="K15" s="45" t="s">
        <v>3</v>
      </c>
      <c r="L15" s="89">
        <v>6187842.0839999998</v>
      </c>
      <c r="M15" s="43" t="s">
        <v>2</v>
      </c>
      <c r="N15" s="44">
        <f t="shared" ref="N15:N20" si="2">C15/L15*100-100</f>
        <v>13.193841211801697</v>
      </c>
      <c r="O15" s="46" t="s">
        <v>3</v>
      </c>
      <c r="P15" s="4"/>
      <c r="R15" s="160"/>
      <c r="S15" s="160"/>
      <c r="T15" s="160"/>
      <c r="U15" s="160"/>
      <c r="V15" s="160"/>
      <c r="W15" s="160"/>
      <c r="X15" s="160"/>
      <c r="Y15" s="160"/>
    </row>
    <row r="16" spans="1:25" ht="14.4" x14ac:dyDescent="0.25">
      <c r="A16" s="31" t="s">
        <v>7</v>
      </c>
      <c r="B16" s="97"/>
      <c r="C16" s="156">
        <v>6480182.0999999996</v>
      </c>
      <c r="D16" s="89">
        <v>6518493.7640000004</v>
      </c>
      <c r="E16" s="43" t="s">
        <v>2</v>
      </c>
      <c r="F16" s="44">
        <f t="shared" si="0"/>
        <v>-0.58773798652053699</v>
      </c>
      <c r="G16" s="45" t="s">
        <v>3</v>
      </c>
      <c r="H16" s="89">
        <v>6477489.0329999998</v>
      </c>
      <c r="I16" s="43" t="s">
        <v>2</v>
      </c>
      <c r="J16" s="44">
        <f t="shared" si="1"/>
        <v>4.1575786331392806E-2</v>
      </c>
      <c r="K16" s="45" t="s">
        <v>3</v>
      </c>
      <c r="L16" s="89">
        <v>6202361.2910000002</v>
      </c>
      <c r="M16" s="43" t="s">
        <v>2</v>
      </c>
      <c r="N16" s="44">
        <f t="shared" si="2"/>
        <v>4.4792748433267491</v>
      </c>
      <c r="O16" s="46" t="s">
        <v>3</v>
      </c>
      <c r="P16" s="4"/>
      <c r="R16" s="160"/>
      <c r="S16" s="160"/>
      <c r="T16" s="160"/>
      <c r="U16" s="160"/>
      <c r="V16" s="160"/>
      <c r="W16" s="160"/>
      <c r="X16" s="160"/>
      <c r="Y16" s="160"/>
    </row>
    <row r="17" spans="1:25" ht="14.4" x14ac:dyDescent="0.25">
      <c r="A17" s="31" t="s">
        <v>5</v>
      </c>
      <c r="B17" s="97"/>
      <c r="C17" s="156">
        <v>13484438.243000001</v>
      </c>
      <c r="D17" s="89">
        <v>13436426.392999999</v>
      </c>
      <c r="E17" s="43" t="s">
        <v>2</v>
      </c>
      <c r="F17" s="44">
        <f t="shared" si="0"/>
        <v>0.35732603741284663</v>
      </c>
      <c r="G17" s="45" t="s">
        <v>3</v>
      </c>
      <c r="H17" s="89">
        <v>13314694.559</v>
      </c>
      <c r="I17" s="43" t="s">
        <v>2</v>
      </c>
      <c r="J17" s="44">
        <f t="shared" si="1"/>
        <v>1.2748597667624466</v>
      </c>
      <c r="K17" s="45" t="s">
        <v>3</v>
      </c>
      <c r="L17" s="89">
        <v>12390203.375</v>
      </c>
      <c r="M17" s="43" t="s">
        <v>2</v>
      </c>
      <c r="N17" s="44">
        <f t="shared" si="2"/>
        <v>8.8314520341761664</v>
      </c>
      <c r="O17" s="46" t="s">
        <v>3</v>
      </c>
      <c r="P17" s="4"/>
      <c r="R17" s="160"/>
      <c r="S17" s="160"/>
      <c r="T17" s="160"/>
      <c r="U17" s="160"/>
      <c r="V17" s="160"/>
      <c r="W17" s="160"/>
      <c r="X17" s="160"/>
      <c r="Y17" s="160"/>
    </row>
    <row r="18" spans="1:25" ht="14.4" x14ac:dyDescent="0.25">
      <c r="A18" s="31" t="s">
        <v>8</v>
      </c>
      <c r="B18" s="97"/>
      <c r="C18" s="89">
        <v>7019465.3099999996</v>
      </c>
      <c r="D18" s="89">
        <v>6931862.0060000001</v>
      </c>
      <c r="E18" s="43" t="s">
        <v>2</v>
      </c>
      <c r="F18" s="44">
        <f t="shared" si="0"/>
        <v>1.2637773793559717</v>
      </c>
      <c r="G18" s="45" t="s">
        <v>3</v>
      </c>
      <c r="H18" s="89">
        <v>6850484.2920000004</v>
      </c>
      <c r="I18" s="43" t="s">
        <v>2</v>
      </c>
      <c r="J18" s="44">
        <f t="shared" si="1"/>
        <v>2.4667017804468969</v>
      </c>
      <c r="K18" s="45" t="s">
        <v>3</v>
      </c>
      <c r="L18" s="89">
        <v>6200545.3940000003</v>
      </c>
      <c r="M18" s="43" t="s">
        <v>2</v>
      </c>
      <c r="N18" s="44">
        <f t="shared" si="2"/>
        <v>13.207223945048966</v>
      </c>
      <c r="O18" s="46" t="s">
        <v>3</v>
      </c>
      <c r="P18" s="4"/>
      <c r="R18" s="160"/>
      <c r="S18" s="160"/>
      <c r="T18" s="160"/>
      <c r="U18" s="160"/>
      <c r="V18" s="160"/>
      <c r="W18" s="160"/>
      <c r="X18" s="160"/>
      <c r="Y18" s="160"/>
    </row>
    <row r="19" spans="1:25" ht="14.4" x14ac:dyDescent="0.25">
      <c r="A19" s="31" t="s">
        <v>7</v>
      </c>
      <c r="B19" s="97"/>
      <c r="C19" s="89">
        <v>6514126.4280000003</v>
      </c>
      <c r="D19" s="89">
        <v>6551954.0889999997</v>
      </c>
      <c r="E19" s="43" t="s">
        <v>2</v>
      </c>
      <c r="F19" s="44">
        <f t="shared" si="0"/>
        <v>-0.5773492989443838</v>
      </c>
      <c r="G19" s="45" t="s">
        <v>3</v>
      </c>
      <c r="H19" s="89">
        <v>6511207.8310000002</v>
      </c>
      <c r="I19" s="43" t="s">
        <v>2</v>
      </c>
      <c r="J19" s="44">
        <f t="shared" si="1"/>
        <v>4.4824202755506803E-2</v>
      </c>
      <c r="K19" s="45" t="s">
        <v>3</v>
      </c>
      <c r="L19" s="89">
        <v>6231092.6090000002</v>
      </c>
      <c r="M19" s="43" t="s">
        <v>2</v>
      </c>
      <c r="N19" s="44">
        <f t="shared" si="2"/>
        <v>4.5422823373094161</v>
      </c>
      <c r="O19" s="46" t="s">
        <v>3</v>
      </c>
      <c r="P19" s="4"/>
      <c r="R19" s="160"/>
      <c r="S19" s="160"/>
      <c r="T19" s="160"/>
      <c r="U19" s="160"/>
      <c r="V19" s="160"/>
      <c r="W19" s="160"/>
      <c r="X19" s="160"/>
      <c r="Y19" s="160"/>
    </row>
    <row r="20" spans="1:25" ht="14.4" x14ac:dyDescent="0.25">
      <c r="A20" s="31" t="s">
        <v>5</v>
      </c>
      <c r="B20" s="97"/>
      <c r="C20" s="89">
        <v>13533591.738</v>
      </c>
      <c r="D20" s="89">
        <v>13483816.095000001</v>
      </c>
      <c r="E20" s="43" t="s">
        <v>2</v>
      </c>
      <c r="F20" s="44">
        <f t="shared" si="0"/>
        <v>0.36915100776595011</v>
      </c>
      <c r="G20" s="45" t="s">
        <v>3</v>
      </c>
      <c r="H20" s="89">
        <v>13361692.123</v>
      </c>
      <c r="I20" s="43" t="s">
        <v>2</v>
      </c>
      <c r="J20" s="44">
        <f t="shared" si="1"/>
        <v>1.2865108207672478</v>
      </c>
      <c r="K20" s="45" t="s">
        <v>3</v>
      </c>
      <c r="L20" s="89">
        <v>12431638.003</v>
      </c>
      <c r="M20" s="43" t="s">
        <v>2</v>
      </c>
      <c r="N20" s="44">
        <f t="shared" si="2"/>
        <v>8.8641073262757146</v>
      </c>
      <c r="O20" s="46" t="s">
        <v>3</v>
      </c>
      <c r="P20" s="4"/>
      <c r="R20" s="160"/>
      <c r="S20" s="160"/>
      <c r="T20" s="160"/>
      <c r="U20" s="160"/>
      <c r="V20" s="160"/>
      <c r="W20" s="160"/>
      <c r="X20" s="160"/>
      <c r="Y20" s="160"/>
    </row>
    <row r="21" spans="1:25" ht="14.4" x14ac:dyDescent="0.25">
      <c r="A21" s="97"/>
      <c r="B21" s="97"/>
      <c r="C21" s="89"/>
      <c r="D21" s="89"/>
      <c r="E21" s="43"/>
      <c r="F21" s="44"/>
      <c r="G21" s="45"/>
      <c r="H21" s="89"/>
      <c r="I21" s="43"/>
      <c r="J21" s="44"/>
      <c r="K21" s="45"/>
      <c r="L21" s="89"/>
      <c r="M21" s="43"/>
      <c r="N21" s="44"/>
      <c r="O21" s="46"/>
      <c r="P21" s="105"/>
      <c r="R21" s="160"/>
      <c r="S21" s="160"/>
      <c r="T21" s="160"/>
      <c r="U21" s="160"/>
      <c r="V21" s="160"/>
      <c r="W21" s="160"/>
      <c r="X21" s="160"/>
      <c r="Y21" s="160"/>
    </row>
    <row r="22" spans="1:25" ht="14.4" x14ac:dyDescent="0.25">
      <c r="A22" s="31" t="s">
        <v>9</v>
      </c>
      <c r="B22" s="97"/>
      <c r="C22" s="89">
        <v>455430</v>
      </c>
      <c r="D22" s="89">
        <v>441071</v>
      </c>
      <c r="E22" s="43" t="s">
        <v>2</v>
      </c>
      <c r="F22" s="44">
        <f>C22/D22*100-100</f>
        <v>3.2554849446007523</v>
      </c>
      <c r="G22" s="45" t="s">
        <v>3</v>
      </c>
      <c r="H22" s="89">
        <v>438518</v>
      </c>
      <c r="I22" s="43" t="s">
        <v>2</v>
      </c>
      <c r="J22" s="44">
        <f>C22/H22*100-100</f>
        <v>3.8566261818214969</v>
      </c>
      <c r="K22" s="45" t="s">
        <v>3</v>
      </c>
      <c r="L22" s="89">
        <v>396620</v>
      </c>
      <c r="M22" s="43" t="s">
        <v>2</v>
      </c>
      <c r="N22" s="44">
        <f>C22/L22*100-100</f>
        <v>14.827794866622952</v>
      </c>
      <c r="O22" s="46" t="s">
        <v>3</v>
      </c>
      <c r="P22" s="4"/>
      <c r="R22" s="160"/>
      <c r="S22" s="160"/>
      <c r="T22" s="160"/>
      <c r="U22" s="160"/>
      <c r="V22" s="160"/>
      <c r="W22" s="160"/>
      <c r="X22" s="160"/>
      <c r="Y22" s="160"/>
    </row>
    <row r="23" spans="1:25" ht="14.4" x14ac:dyDescent="0.25">
      <c r="A23" s="31" t="s">
        <v>10</v>
      </c>
      <c r="B23" s="97"/>
      <c r="C23" s="89">
        <v>430061.723</v>
      </c>
      <c r="D23" s="89">
        <v>421209.33600000001</v>
      </c>
      <c r="E23" s="43" t="s">
        <v>2</v>
      </c>
      <c r="F23" s="44">
        <f>C23/D23*100-100</f>
        <v>2.1016597314927452</v>
      </c>
      <c r="G23" s="45" t="s">
        <v>3</v>
      </c>
      <c r="H23" s="89">
        <v>413355.25900000002</v>
      </c>
      <c r="I23" s="43" t="s">
        <v>2</v>
      </c>
      <c r="J23" s="44">
        <f>C23/H23*100-100</f>
        <v>4.0416720572073359</v>
      </c>
      <c r="K23" s="45" t="s">
        <v>3</v>
      </c>
      <c r="L23" s="89">
        <v>373767.58199999999</v>
      </c>
      <c r="M23" s="43" t="s">
        <v>2</v>
      </c>
      <c r="N23" s="44">
        <f>C23/L23*100-100</f>
        <v>15.061269010751175</v>
      </c>
      <c r="O23" s="46" t="s">
        <v>3</v>
      </c>
      <c r="P23" s="4"/>
      <c r="R23" s="160"/>
      <c r="S23" s="160"/>
      <c r="T23" s="160"/>
      <c r="U23" s="160"/>
      <c r="V23" s="160"/>
      <c r="W23" s="160"/>
      <c r="X23" s="160"/>
      <c r="Y23" s="160"/>
    </row>
    <row r="24" spans="1:25" ht="14.4" x14ac:dyDescent="0.25">
      <c r="A24" s="31"/>
      <c r="B24" s="97"/>
      <c r="C24" s="89"/>
      <c r="D24" s="89"/>
      <c r="E24" s="43"/>
      <c r="F24" s="44"/>
      <c r="G24" s="45"/>
      <c r="H24" s="89"/>
      <c r="I24" s="43"/>
      <c r="J24" s="44"/>
      <c r="K24" s="45"/>
      <c r="L24" s="89"/>
      <c r="M24" s="43"/>
      <c r="N24" s="44"/>
      <c r="O24" s="46"/>
      <c r="P24" s="4"/>
      <c r="R24" s="160"/>
      <c r="S24" s="160"/>
      <c r="T24" s="160"/>
      <c r="U24" s="160"/>
      <c r="V24" s="160"/>
      <c r="W24" s="160"/>
      <c r="X24" s="160"/>
      <c r="Y24" s="160"/>
    </row>
    <row r="25" spans="1:25" ht="14.4" x14ac:dyDescent="0.25">
      <c r="A25" s="54" t="s">
        <v>248</v>
      </c>
      <c r="B25" s="97"/>
      <c r="C25" s="89"/>
      <c r="D25" s="89"/>
      <c r="E25" s="43"/>
      <c r="F25" s="44"/>
      <c r="G25" s="45"/>
      <c r="H25" s="89"/>
      <c r="I25" s="43"/>
      <c r="J25" s="44"/>
      <c r="K25" s="45"/>
      <c r="L25" s="89"/>
      <c r="M25" s="43"/>
      <c r="N25" s="44"/>
      <c r="O25" s="46"/>
      <c r="P25" s="4"/>
      <c r="R25" s="160"/>
      <c r="S25" s="160"/>
      <c r="T25" s="160"/>
      <c r="U25" s="160"/>
      <c r="V25" s="160"/>
      <c r="W25" s="160"/>
      <c r="X25" s="160"/>
      <c r="Y25" s="160"/>
    </row>
    <row r="26" spans="1:25" ht="14.4" x14ac:dyDescent="0.25">
      <c r="A26" s="36"/>
      <c r="B26" s="97"/>
      <c r="C26" s="89"/>
      <c r="D26" s="89"/>
      <c r="E26" s="43"/>
      <c r="F26" s="44"/>
      <c r="G26" s="45"/>
      <c r="H26" s="89"/>
      <c r="I26" s="43"/>
      <c r="J26" s="44"/>
      <c r="K26" s="45"/>
      <c r="L26" s="89"/>
      <c r="M26" s="43"/>
      <c r="N26" s="44"/>
      <c r="O26" s="46"/>
      <c r="P26" s="4"/>
      <c r="R26" s="160"/>
      <c r="S26" s="160"/>
      <c r="T26" s="160"/>
      <c r="U26" s="160"/>
      <c r="V26" s="160"/>
      <c r="W26" s="160"/>
      <c r="X26" s="160"/>
      <c r="Y26" s="160"/>
    </row>
    <row r="27" spans="1:25" ht="14.4" x14ac:dyDescent="0.25">
      <c r="A27" s="36" t="s">
        <v>1</v>
      </c>
      <c r="B27" s="97"/>
      <c r="C27" s="89">
        <v>1583432.334</v>
      </c>
      <c r="D27" s="156">
        <v>1542753.6459999999</v>
      </c>
      <c r="E27" s="157" t="s">
        <v>2</v>
      </c>
      <c r="F27" s="153">
        <f>C27/D27*100-100</f>
        <v>2.6367585068082917</v>
      </c>
      <c r="G27" s="158" t="s">
        <v>3</v>
      </c>
      <c r="H27" s="89">
        <v>1506585.3330000001</v>
      </c>
      <c r="I27" s="157" t="s">
        <v>2</v>
      </c>
      <c r="J27" s="153">
        <f>C27/H27*100-100</f>
        <v>5.1007400189525072</v>
      </c>
      <c r="K27" s="158" t="s">
        <v>3</v>
      </c>
      <c r="L27" s="156">
        <v>1397018.9790000001</v>
      </c>
      <c r="M27" s="157" t="s">
        <v>2</v>
      </c>
      <c r="N27" s="153">
        <f>C27/L27*100-100</f>
        <v>13.343652291211995</v>
      </c>
      <c r="O27" s="158" t="s">
        <v>3</v>
      </c>
      <c r="P27" s="4"/>
      <c r="R27" s="160"/>
      <c r="S27" s="160"/>
      <c r="T27" s="160"/>
      <c r="U27" s="160"/>
      <c r="V27" s="160"/>
      <c r="W27" s="160"/>
      <c r="X27" s="160"/>
      <c r="Y27" s="160"/>
    </row>
    <row r="28" spans="1:25" ht="14.4" x14ac:dyDescent="0.25">
      <c r="A28" s="31" t="s">
        <v>97</v>
      </c>
      <c r="B28" s="97"/>
      <c r="C28" s="89">
        <v>433356.30300000001</v>
      </c>
      <c r="D28" s="156">
        <v>426278.22499999998</v>
      </c>
      <c r="E28" s="157" t="s">
        <v>2</v>
      </c>
      <c r="F28" s="153">
        <f>C28/D28*100-100</f>
        <v>1.6604362092386964</v>
      </c>
      <c r="G28" s="158" t="s">
        <v>3</v>
      </c>
      <c r="H28" s="89">
        <v>415851.71399999998</v>
      </c>
      <c r="I28" s="157" t="s">
        <v>2</v>
      </c>
      <c r="J28" s="153">
        <f>C28/H28*100-100</f>
        <v>4.2093343397882563</v>
      </c>
      <c r="K28" s="158" t="s">
        <v>3</v>
      </c>
      <c r="L28" s="156">
        <v>376439.69400000002</v>
      </c>
      <c r="M28" s="157" t="s">
        <v>2</v>
      </c>
      <c r="N28" s="153">
        <f>C28/L28*100-100</f>
        <v>15.119715031964716</v>
      </c>
      <c r="O28" s="158" t="s">
        <v>3</v>
      </c>
      <c r="P28" s="4"/>
      <c r="R28" s="160"/>
      <c r="S28" s="160"/>
      <c r="T28" s="160"/>
      <c r="U28" s="160"/>
      <c r="V28" s="160"/>
      <c r="W28" s="160"/>
      <c r="X28" s="160"/>
      <c r="Y28" s="160"/>
    </row>
    <row r="29" spans="1:25" ht="14.4" x14ac:dyDescent="0.25">
      <c r="A29" s="31" t="s">
        <v>98</v>
      </c>
      <c r="B29" s="97"/>
      <c r="C29" s="89">
        <v>1150076.031</v>
      </c>
      <c r="D29" s="156">
        <v>1116475.4210000001</v>
      </c>
      <c r="E29" s="157" t="s">
        <v>2</v>
      </c>
      <c r="F29" s="153">
        <f>C29/D29*100-100</f>
        <v>3.0095252764189553</v>
      </c>
      <c r="G29" s="158" t="s">
        <v>3</v>
      </c>
      <c r="H29" s="89">
        <v>1090733.6189999999</v>
      </c>
      <c r="I29" s="157" t="s">
        <v>2</v>
      </c>
      <c r="J29" s="153">
        <f>C29/H29*100-100</f>
        <v>5.4405962158208752</v>
      </c>
      <c r="K29" s="158" t="s">
        <v>3</v>
      </c>
      <c r="L29" s="156">
        <v>1020579.285</v>
      </c>
      <c r="M29" s="157" t="s">
        <v>2</v>
      </c>
      <c r="N29" s="153">
        <f>C29/L29*100-100</f>
        <v>12.688553246502536</v>
      </c>
      <c r="O29" s="158" t="s">
        <v>3</v>
      </c>
      <c r="P29" s="105"/>
      <c r="R29" s="160"/>
      <c r="S29" s="160"/>
      <c r="T29" s="160"/>
      <c r="U29" s="160"/>
      <c r="V29" s="160"/>
      <c r="W29" s="160"/>
      <c r="X29" s="160"/>
      <c r="Y29" s="160"/>
    </row>
    <row r="30" spans="1:25" ht="14.4" x14ac:dyDescent="0.25">
      <c r="A30" s="31"/>
      <c r="B30" s="97"/>
      <c r="C30" s="89"/>
      <c r="D30" s="89"/>
      <c r="E30" s="43"/>
      <c r="F30" s="44"/>
      <c r="G30" s="45"/>
      <c r="H30" s="89"/>
      <c r="I30" s="43"/>
      <c r="J30" s="44"/>
      <c r="K30" s="45"/>
      <c r="L30" s="89"/>
      <c r="M30" s="43"/>
      <c r="N30" s="44"/>
      <c r="O30" s="46"/>
      <c r="P30" s="105"/>
      <c r="R30" s="160"/>
      <c r="S30" s="160"/>
      <c r="T30" s="160"/>
      <c r="U30" s="160"/>
      <c r="V30" s="160"/>
      <c r="W30" s="160"/>
      <c r="X30" s="160"/>
      <c r="Y30" s="160"/>
    </row>
    <row r="31" spans="1:25" ht="14.4" x14ac:dyDescent="0.25">
      <c r="A31" s="97"/>
      <c r="B31" s="97"/>
      <c r="C31" s="89"/>
      <c r="D31" s="89"/>
      <c r="E31" s="43"/>
      <c r="F31" s="44"/>
      <c r="G31" s="45"/>
      <c r="H31" s="89"/>
      <c r="I31" s="43"/>
      <c r="J31" s="44"/>
      <c r="K31" s="45"/>
      <c r="L31" s="89"/>
      <c r="M31" s="43"/>
      <c r="N31" s="44"/>
      <c r="O31" s="46"/>
      <c r="P31" s="105"/>
      <c r="R31" s="160"/>
      <c r="S31" s="160"/>
      <c r="T31" s="160"/>
      <c r="U31" s="160"/>
      <c r="V31" s="160"/>
      <c r="W31" s="160"/>
      <c r="X31" s="160"/>
      <c r="Y31" s="160"/>
    </row>
    <row r="32" spans="1:25" ht="14.4" x14ac:dyDescent="0.25">
      <c r="A32" s="40" t="s">
        <v>130</v>
      </c>
      <c r="B32" s="97"/>
      <c r="C32" s="89"/>
      <c r="D32" s="89"/>
      <c r="E32" s="43"/>
      <c r="F32" s="44"/>
      <c r="G32" s="45"/>
      <c r="H32" s="89"/>
      <c r="I32" s="43"/>
      <c r="J32" s="44"/>
      <c r="K32" s="45"/>
      <c r="L32" s="89"/>
      <c r="M32" s="43"/>
      <c r="N32" s="44"/>
      <c r="O32" s="46"/>
      <c r="P32" s="105"/>
      <c r="R32" s="160"/>
      <c r="S32" s="160"/>
      <c r="T32" s="160"/>
      <c r="U32" s="160"/>
      <c r="V32" s="160"/>
      <c r="W32" s="160"/>
      <c r="X32" s="160"/>
      <c r="Y32" s="160"/>
    </row>
    <row r="33" spans="1:25" ht="14.4" x14ac:dyDescent="0.25">
      <c r="A33" s="97"/>
      <c r="B33" s="97"/>
      <c r="C33" s="89"/>
      <c r="D33" s="89"/>
      <c r="E33" s="43"/>
      <c r="F33" s="44"/>
      <c r="G33" s="45"/>
      <c r="H33" s="89"/>
      <c r="I33" s="43"/>
      <c r="J33" s="44"/>
      <c r="K33" s="45"/>
      <c r="L33" s="89"/>
      <c r="M33" s="43"/>
      <c r="N33" s="44"/>
      <c r="O33" s="46"/>
      <c r="P33" s="105"/>
      <c r="R33" s="160"/>
      <c r="S33" s="160"/>
      <c r="T33" s="160"/>
      <c r="U33" s="160"/>
      <c r="V33" s="160"/>
      <c r="W33" s="160"/>
      <c r="X33" s="160"/>
      <c r="Y33" s="160"/>
    </row>
    <row r="34" spans="1:25" ht="14.4" x14ac:dyDescent="0.25">
      <c r="A34" s="31" t="s">
        <v>131</v>
      </c>
      <c r="B34" s="97"/>
      <c r="C34" s="89">
        <v>1963405.328</v>
      </c>
      <c r="D34" s="89">
        <v>1912197.7109999999</v>
      </c>
      <c r="E34" s="43" t="s">
        <v>2</v>
      </c>
      <c r="F34" s="44">
        <f>C34/D34*100-100</f>
        <v>2.6779457325686593</v>
      </c>
      <c r="G34" s="45" t="s">
        <v>3</v>
      </c>
      <c r="H34" s="89">
        <v>1885665.061</v>
      </c>
      <c r="I34" s="43" t="s">
        <v>2</v>
      </c>
      <c r="J34" s="44">
        <f>C34/H34*100-100</f>
        <v>4.1226975356255906</v>
      </c>
      <c r="K34" s="45" t="s">
        <v>3</v>
      </c>
      <c r="L34" s="89">
        <v>1860676.0930000001</v>
      </c>
      <c r="M34" s="43" t="s">
        <v>2</v>
      </c>
      <c r="N34" s="44">
        <f>C34/L34*100-100</f>
        <v>5.5210702919479075</v>
      </c>
      <c r="O34" s="46" t="s">
        <v>3</v>
      </c>
      <c r="P34" s="4"/>
      <c r="R34" s="160"/>
      <c r="S34" s="160"/>
      <c r="T34" s="160"/>
      <c r="U34" s="160"/>
      <c r="V34" s="160"/>
      <c r="W34" s="160"/>
      <c r="X34" s="160"/>
      <c r="Y34" s="160"/>
    </row>
    <row r="35" spans="1:25" ht="14.4" x14ac:dyDescent="0.25">
      <c r="A35" s="31" t="s">
        <v>132</v>
      </c>
      <c r="B35" s="97"/>
      <c r="C35" s="89">
        <v>5251240.5630000001</v>
      </c>
      <c r="D35" s="89">
        <v>5270775.716</v>
      </c>
      <c r="E35" s="43" t="s">
        <v>2</v>
      </c>
      <c r="F35" s="44">
        <f t="shared" ref="F35:F49" si="3">C35/D35*100-100</f>
        <v>-0.37063146019852411</v>
      </c>
      <c r="G35" s="45" t="s">
        <v>3</v>
      </c>
      <c r="H35" s="89">
        <v>5163174.1150000002</v>
      </c>
      <c r="I35" s="43" t="s">
        <v>2</v>
      </c>
      <c r="J35" s="44">
        <f t="shared" ref="J35:J49" si="4">C35/H35*100-100</f>
        <v>1.7056648882738585</v>
      </c>
      <c r="K35" s="45" t="s">
        <v>3</v>
      </c>
      <c r="L35" s="89">
        <v>4925081.7920000004</v>
      </c>
      <c r="M35" s="43" t="s">
        <v>2</v>
      </c>
      <c r="N35" s="44">
        <f t="shared" ref="N35:N49" si="5">C35/L35*100-100</f>
        <v>6.6224031351071631</v>
      </c>
      <c r="O35" s="46" t="s">
        <v>3</v>
      </c>
      <c r="P35" s="4"/>
      <c r="R35" s="160"/>
      <c r="S35" s="160"/>
      <c r="T35" s="160"/>
      <c r="U35" s="160"/>
      <c r="V35" s="160"/>
      <c r="W35" s="160"/>
      <c r="X35" s="160"/>
      <c r="Y35" s="160"/>
    </row>
    <row r="36" spans="1:25" ht="14.4" x14ac:dyDescent="0.25">
      <c r="A36" s="31" t="s">
        <v>133</v>
      </c>
      <c r="B36" s="97"/>
      <c r="C36" s="89">
        <v>5287224.415</v>
      </c>
      <c r="D36" s="89">
        <v>5300017.5209999997</v>
      </c>
      <c r="E36" s="43" t="s">
        <v>2</v>
      </c>
      <c r="F36" s="44">
        <f t="shared" si="3"/>
        <v>-0.24137856052946915</v>
      </c>
      <c r="G36" s="45" t="s">
        <v>3</v>
      </c>
      <c r="H36" s="89">
        <v>5330391.0990000004</v>
      </c>
      <c r="I36" s="43" t="s">
        <v>2</v>
      </c>
      <c r="J36" s="44">
        <f t="shared" si="4"/>
        <v>-0.80982207868571265</v>
      </c>
      <c r="K36" s="45" t="s">
        <v>3</v>
      </c>
      <c r="L36" s="89">
        <v>4841766.6890000002</v>
      </c>
      <c r="M36" s="43" t="s">
        <v>2</v>
      </c>
      <c r="N36" s="44">
        <f t="shared" si="5"/>
        <v>9.2003137410985545</v>
      </c>
      <c r="O36" s="46" t="s">
        <v>3</v>
      </c>
      <c r="P36" s="4"/>
      <c r="R36" s="160"/>
      <c r="S36" s="160"/>
      <c r="T36" s="160"/>
      <c r="U36" s="160"/>
      <c r="V36" s="160"/>
      <c r="W36" s="160"/>
      <c r="X36" s="160"/>
      <c r="Y36" s="160"/>
    </row>
    <row r="37" spans="1:25" ht="14.4" x14ac:dyDescent="0.25">
      <c r="A37" s="31" t="s">
        <v>11</v>
      </c>
      <c r="B37" s="47"/>
      <c r="C37" s="89">
        <v>5244141.5410000002</v>
      </c>
      <c r="D37" s="89">
        <v>5258781.3870000001</v>
      </c>
      <c r="E37" s="43" t="s">
        <v>2</v>
      </c>
      <c r="F37" s="44">
        <f t="shared" si="3"/>
        <v>-0.27838856424399694</v>
      </c>
      <c r="G37" s="45" t="s">
        <v>3</v>
      </c>
      <c r="H37" s="89">
        <v>5289618.3370000003</v>
      </c>
      <c r="I37" s="43" t="s">
        <v>2</v>
      </c>
      <c r="J37" s="44">
        <f t="shared" si="4"/>
        <v>-0.85973681091313381</v>
      </c>
      <c r="K37" s="45" t="s">
        <v>3</v>
      </c>
      <c r="L37" s="89">
        <v>4805901.7769999998</v>
      </c>
      <c r="M37" s="43" t="s">
        <v>2</v>
      </c>
      <c r="N37" s="44">
        <f t="shared" si="5"/>
        <v>9.1187832031299507</v>
      </c>
      <c r="O37" s="46" t="s">
        <v>3</v>
      </c>
      <c r="P37" s="4"/>
      <c r="R37" s="160"/>
      <c r="S37" s="160"/>
      <c r="T37" s="160"/>
      <c r="U37" s="160"/>
      <c r="V37" s="160"/>
      <c r="W37" s="160"/>
      <c r="X37" s="160"/>
      <c r="Y37" s="160"/>
    </row>
    <row r="38" spans="1:25" ht="14.4" x14ac:dyDescent="0.25">
      <c r="A38" s="31" t="s">
        <v>12</v>
      </c>
      <c r="B38" s="47"/>
      <c r="C38" s="89">
        <v>37234.927000000003</v>
      </c>
      <c r="D38" s="89">
        <v>35381.137999999999</v>
      </c>
      <c r="E38" s="43" t="s">
        <v>2</v>
      </c>
      <c r="F38" s="44">
        <f t="shared" si="3"/>
        <v>5.2394838176205809</v>
      </c>
      <c r="G38" s="45" t="s">
        <v>3</v>
      </c>
      <c r="H38" s="89">
        <v>34946.055</v>
      </c>
      <c r="I38" s="43" t="s">
        <v>2</v>
      </c>
      <c r="J38" s="44">
        <f t="shared" si="4"/>
        <v>6.5497292899012507</v>
      </c>
      <c r="K38" s="45" t="s">
        <v>3</v>
      </c>
      <c r="L38" s="89">
        <v>30215.213</v>
      </c>
      <c r="M38" s="43" t="s">
        <v>2</v>
      </c>
      <c r="N38" s="44">
        <f t="shared" si="5"/>
        <v>23.232382972114095</v>
      </c>
      <c r="O38" s="46" t="s">
        <v>3</v>
      </c>
      <c r="P38" s="4"/>
      <c r="R38" s="160"/>
      <c r="S38" s="160"/>
      <c r="T38" s="160"/>
      <c r="U38" s="160"/>
      <c r="V38" s="160"/>
      <c r="W38" s="160"/>
      <c r="X38" s="160"/>
      <c r="Y38" s="160"/>
    </row>
    <row r="39" spans="1:25" ht="14.4" x14ac:dyDescent="0.25">
      <c r="A39" s="31" t="s">
        <v>13</v>
      </c>
      <c r="B39" s="47"/>
      <c r="C39" s="89">
        <v>5847.9470000000001</v>
      </c>
      <c r="D39" s="89">
        <v>5854.9960000000001</v>
      </c>
      <c r="E39" s="43" t="s">
        <v>2</v>
      </c>
      <c r="F39" s="44">
        <f t="shared" si="3"/>
        <v>-0.12039290889353538</v>
      </c>
      <c r="G39" s="45" t="s">
        <v>3</v>
      </c>
      <c r="H39" s="89">
        <v>5826.7070000000003</v>
      </c>
      <c r="I39" s="43" t="s">
        <v>2</v>
      </c>
      <c r="J39" s="44">
        <f t="shared" si="4"/>
        <v>0.36452836911141162</v>
      </c>
      <c r="K39" s="45" t="s">
        <v>3</v>
      </c>
      <c r="L39" s="89">
        <v>5649.6989999999996</v>
      </c>
      <c r="M39" s="43" t="s">
        <v>2</v>
      </c>
      <c r="N39" s="44">
        <f t="shared" si="5"/>
        <v>3.5090010989966061</v>
      </c>
      <c r="O39" s="46" t="s">
        <v>3</v>
      </c>
      <c r="P39" s="4"/>
      <c r="R39" s="160"/>
      <c r="S39" s="160"/>
      <c r="T39" s="160"/>
      <c r="U39" s="160"/>
      <c r="V39" s="160"/>
      <c r="W39" s="160"/>
      <c r="X39" s="160"/>
      <c r="Y39" s="160"/>
    </row>
    <row r="40" spans="1:25" ht="14.4" x14ac:dyDescent="0.25">
      <c r="A40" s="31" t="s">
        <v>14</v>
      </c>
      <c r="B40" s="97"/>
      <c r="C40" s="89">
        <v>6490501.6780000003</v>
      </c>
      <c r="D40" s="89">
        <v>6416867.1890000002</v>
      </c>
      <c r="E40" s="43" t="s">
        <v>2</v>
      </c>
      <c r="F40" s="44">
        <f t="shared" si="3"/>
        <v>1.1475146178220257</v>
      </c>
      <c r="G40" s="45" t="s">
        <v>3</v>
      </c>
      <c r="H40" s="89">
        <v>6346347.3789999997</v>
      </c>
      <c r="I40" s="43" t="s">
        <v>2</v>
      </c>
      <c r="J40" s="44">
        <f t="shared" si="4"/>
        <v>2.2714530168488096</v>
      </c>
      <c r="K40" s="45" t="s">
        <v>3</v>
      </c>
      <c r="L40" s="89">
        <v>5733147.71</v>
      </c>
      <c r="M40" s="43" t="s">
        <v>2</v>
      </c>
      <c r="N40" s="44">
        <f t="shared" si="5"/>
        <v>13.210089924580018</v>
      </c>
      <c r="O40" s="46" t="s">
        <v>3</v>
      </c>
      <c r="P40" s="4"/>
      <c r="R40" s="160"/>
      <c r="S40" s="160"/>
      <c r="T40" s="160"/>
      <c r="U40" s="160"/>
      <c r="V40" s="160"/>
      <c r="W40" s="160"/>
      <c r="X40" s="160"/>
      <c r="Y40" s="160"/>
    </row>
    <row r="41" spans="1:25" ht="14.4" x14ac:dyDescent="0.25">
      <c r="A41" s="31" t="s">
        <v>15</v>
      </c>
      <c r="B41" s="97"/>
      <c r="C41" s="89">
        <v>1177161.55</v>
      </c>
      <c r="D41" s="89">
        <v>1129049.226</v>
      </c>
      <c r="E41" s="43" t="s">
        <v>2</v>
      </c>
      <c r="F41" s="44">
        <f t="shared" si="3"/>
        <v>4.2613132263907119</v>
      </c>
      <c r="G41" s="45" t="s">
        <v>3</v>
      </c>
      <c r="H41" s="89">
        <v>1089100.669</v>
      </c>
      <c r="I41" s="43" t="s">
        <v>2</v>
      </c>
      <c r="J41" s="44">
        <f t="shared" si="4"/>
        <v>8.0856511713335522</v>
      </c>
      <c r="K41" s="45" t="s">
        <v>3</v>
      </c>
      <c r="L41" s="89">
        <v>1043358.398</v>
      </c>
      <c r="M41" s="43" t="s">
        <v>2</v>
      </c>
      <c r="N41" s="44">
        <f t="shared" si="5"/>
        <v>12.824275172988052</v>
      </c>
      <c r="O41" s="46" t="s">
        <v>3</v>
      </c>
      <c r="P41" s="4"/>
      <c r="R41" s="160"/>
      <c r="S41" s="160"/>
      <c r="T41" s="160"/>
      <c r="U41" s="160"/>
      <c r="V41" s="160"/>
      <c r="W41" s="160"/>
      <c r="X41" s="160"/>
      <c r="Y41" s="160"/>
    </row>
    <row r="42" spans="1:25" ht="14.4" x14ac:dyDescent="0.25">
      <c r="A42" s="31" t="s">
        <v>16</v>
      </c>
      <c r="B42" s="97"/>
      <c r="C42" s="89">
        <v>3072500.548</v>
      </c>
      <c r="D42" s="89">
        <v>3056517.645</v>
      </c>
      <c r="E42" s="43" t="s">
        <v>2</v>
      </c>
      <c r="F42" s="44">
        <f t="shared" si="3"/>
        <v>0.52291217837874626</v>
      </c>
      <c r="G42" s="45" t="s">
        <v>3</v>
      </c>
      <c r="H42" s="89">
        <v>2972089.8960000002</v>
      </c>
      <c r="I42" s="43" t="s">
        <v>2</v>
      </c>
      <c r="J42" s="44">
        <f t="shared" si="4"/>
        <v>3.3784527222793059</v>
      </c>
      <c r="K42" s="45" t="s">
        <v>3</v>
      </c>
      <c r="L42" s="89">
        <v>2723120.0890000002</v>
      </c>
      <c r="M42" s="43" t="s">
        <v>2</v>
      </c>
      <c r="N42" s="44">
        <f t="shared" si="5"/>
        <v>12.830152456783537</v>
      </c>
      <c r="O42" s="46" t="s">
        <v>3</v>
      </c>
      <c r="P42" s="4"/>
      <c r="R42" s="160"/>
      <c r="S42" s="160"/>
      <c r="T42" s="160"/>
      <c r="U42" s="160"/>
      <c r="V42" s="160"/>
      <c r="W42" s="160"/>
      <c r="X42" s="160"/>
      <c r="Y42" s="160"/>
    </row>
    <row r="43" spans="1:25" ht="14.4" x14ac:dyDescent="0.25">
      <c r="A43" s="31" t="s">
        <v>17</v>
      </c>
      <c r="B43" s="97"/>
      <c r="C43" s="89">
        <v>2240839.58</v>
      </c>
      <c r="D43" s="89">
        <v>2231300.318</v>
      </c>
      <c r="E43" s="43" t="s">
        <v>2</v>
      </c>
      <c r="F43" s="44">
        <f t="shared" si="3"/>
        <v>0.42752030836219035</v>
      </c>
      <c r="G43" s="45" t="s">
        <v>3</v>
      </c>
      <c r="H43" s="89">
        <v>2285156.8139999998</v>
      </c>
      <c r="I43" s="43" t="s">
        <v>2</v>
      </c>
      <c r="J43" s="44">
        <f t="shared" si="4"/>
        <v>-1.9393519835702477</v>
      </c>
      <c r="K43" s="45" t="s">
        <v>3</v>
      </c>
      <c r="L43" s="89">
        <v>1966669.223</v>
      </c>
      <c r="M43" s="43" t="s">
        <v>2</v>
      </c>
      <c r="N43" s="44">
        <f t="shared" si="5"/>
        <v>13.94084748943061</v>
      </c>
      <c r="O43" s="46" t="s">
        <v>3</v>
      </c>
      <c r="P43" s="4"/>
      <c r="R43" s="160"/>
      <c r="S43" s="160"/>
      <c r="T43" s="160"/>
      <c r="U43" s="160"/>
      <c r="V43" s="160"/>
      <c r="W43" s="160"/>
      <c r="X43" s="160"/>
      <c r="Y43" s="160"/>
    </row>
    <row r="44" spans="1:25" ht="14.4" x14ac:dyDescent="0.25">
      <c r="A44" s="31" t="s">
        <v>18</v>
      </c>
      <c r="B44" s="97"/>
      <c r="C44" s="89">
        <v>4491121.9989999998</v>
      </c>
      <c r="D44" s="89">
        <v>4544230.0049999999</v>
      </c>
      <c r="E44" s="43" t="s">
        <v>2</v>
      </c>
      <c r="F44" s="44">
        <f t="shared" si="3"/>
        <v>-1.1686909760633881</v>
      </c>
      <c r="G44" s="45" t="s">
        <v>3</v>
      </c>
      <c r="H44" s="89">
        <v>4521940.7910000002</v>
      </c>
      <c r="I44" s="43" t="s">
        <v>2</v>
      </c>
      <c r="J44" s="44">
        <f t="shared" si="4"/>
        <v>-0.6815390431767554</v>
      </c>
      <c r="K44" s="45" t="s">
        <v>3</v>
      </c>
      <c r="L44" s="89">
        <v>4180083.8909999998</v>
      </c>
      <c r="M44" s="43" t="s">
        <v>2</v>
      </c>
      <c r="N44" s="44">
        <f t="shared" si="5"/>
        <v>7.4409537251079172</v>
      </c>
      <c r="O44" s="46" t="s">
        <v>3</v>
      </c>
      <c r="P44" s="4"/>
      <c r="R44" s="160"/>
      <c r="S44" s="160"/>
      <c r="T44" s="160"/>
      <c r="U44" s="160"/>
      <c r="V44" s="160"/>
      <c r="W44" s="160"/>
      <c r="X44" s="160"/>
      <c r="Y44" s="160"/>
    </row>
    <row r="45" spans="1:25" ht="14.4" x14ac:dyDescent="0.25">
      <c r="A45" s="31" t="s">
        <v>19</v>
      </c>
      <c r="B45" s="97"/>
      <c r="C45" s="89">
        <v>1520246.629</v>
      </c>
      <c r="D45" s="89">
        <v>1521893.754</v>
      </c>
      <c r="E45" s="43" t="s">
        <v>2</v>
      </c>
      <c r="F45" s="44">
        <f t="shared" si="3"/>
        <v>-0.10822864576918789</v>
      </c>
      <c r="G45" s="45" t="s">
        <v>3</v>
      </c>
      <c r="H45" s="89">
        <v>1510942.105</v>
      </c>
      <c r="I45" s="43" t="s">
        <v>2</v>
      </c>
      <c r="J45" s="44">
        <f t="shared" si="4"/>
        <v>0.61580943235412633</v>
      </c>
      <c r="K45" s="45" t="s">
        <v>3</v>
      </c>
      <c r="L45" s="89">
        <v>1714292.973</v>
      </c>
      <c r="M45" s="43" t="s">
        <v>2</v>
      </c>
      <c r="N45" s="44">
        <f t="shared" si="5"/>
        <v>-11.319322137826902</v>
      </c>
      <c r="O45" s="46" t="s">
        <v>3</v>
      </c>
      <c r="P45" s="4"/>
      <c r="R45" s="160"/>
      <c r="S45" s="160"/>
      <c r="T45" s="160"/>
      <c r="U45" s="160"/>
      <c r="V45" s="160"/>
      <c r="W45" s="160"/>
      <c r="X45" s="160"/>
      <c r="Y45" s="160"/>
    </row>
    <row r="46" spans="1:25" ht="14.4" x14ac:dyDescent="0.25">
      <c r="A46" s="31" t="s">
        <v>20</v>
      </c>
      <c r="B46" s="97"/>
      <c r="C46" s="89">
        <v>6011368.6279999996</v>
      </c>
      <c r="D46" s="89">
        <v>6066123.7589999996</v>
      </c>
      <c r="E46" s="43" t="s">
        <v>2</v>
      </c>
      <c r="F46" s="44">
        <f t="shared" si="3"/>
        <v>-0.90263788170761927</v>
      </c>
      <c r="G46" s="45" t="s">
        <v>3</v>
      </c>
      <c r="H46" s="89">
        <v>6032882.8959999997</v>
      </c>
      <c r="I46" s="43" t="s">
        <v>2</v>
      </c>
      <c r="J46" s="44">
        <f t="shared" si="4"/>
        <v>-0.35661670168113346</v>
      </c>
      <c r="K46" s="45" t="s">
        <v>3</v>
      </c>
      <c r="L46" s="89">
        <v>5894376.8640000001</v>
      </c>
      <c r="M46" s="43" t="s">
        <v>2</v>
      </c>
      <c r="N46" s="44">
        <f t="shared" si="5"/>
        <v>1.9848029180918019</v>
      </c>
      <c r="O46" s="46" t="s">
        <v>3</v>
      </c>
      <c r="P46" s="4"/>
      <c r="R46" s="160"/>
      <c r="S46" s="160"/>
      <c r="T46" s="160"/>
      <c r="U46" s="160"/>
      <c r="V46" s="160"/>
      <c r="W46" s="160"/>
      <c r="X46" s="160"/>
      <c r="Y46" s="160"/>
    </row>
    <row r="47" spans="1:25" ht="14.4" x14ac:dyDescent="0.25">
      <c r="A47" s="31" t="s">
        <v>21</v>
      </c>
      <c r="B47" s="97"/>
      <c r="C47" s="89">
        <v>12501870.306</v>
      </c>
      <c r="D47" s="89">
        <v>12482990.948000001</v>
      </c>
      <c r="E47" s="43" t="s">
        <v>2</v>
      </c>
      <c r="F47" s="44">
        <f t="shared" si="3"/>
        <v>0.15124066082114496</v>
      </c>
      <c r="G47" s="45" t="s">
        <v>3</v>
      </c>
      <c r="H47" s="89">
        <v>12379230.275</v>
      </c>
      <c r="I47" s="43" t="s">
        <v>2</v>
      </c>
      <c r="J47" s="44">
        <f t="shared" si="4"/>
        <v>0.99069189501767596</v>
      </c>
      <c r="K47" s="45" t="s">
        <v>3</v>
      </c>
      <c r="L47" s="89">
        <v>11627524.573999999</v>
      </c>
      <c r="M47" s="43" t="s">
        <v>2</v>
      </c>
      <c r="N47" s="44">
        <f t="shared" si="5"/>
        <v>7.519620590225216</v>
      </c>
      <c r="O47" s="46" t="s">
        <v>3</v>
      </c>
      <c r="P47" s="4"/>
      <c r="R47" s="160"/>
      <c r="S47" s="160"/>
      <c r="T47" s="160"/>
      <c r="U47" s="160"/>
      <c r="V47" s="160"/>
      <c r="W47" s="160"/>
      <c r="X47" s="160"/>
      <c r="Y47" s="160"/>
    </row>
    <row r="48" spans="1:25" ht="14.4" x14ac:dyDescent="0.25">
      <c r="A48" s="97"/>
      <c r="B48" s="97"/>
      <c r="C48" s="89"/>
      <c r="D48" s="89"/>
      <c r="E48" s="43"/>
      <c r="F48" s="44"/>
      <c r="G48" s="45"/>
      <c r="H48" s="89"/>
      <c r="I48" s="43"/>
      <c r="J48" s="44"/>
      <c r="K48" s="45"/>
      <c r="L48" s="89"/>
      <c r="M48" s="43"/>
      <c r="N48" s="44"/>
      <c r="O48" s="46"/>
      <c r="P48" s="106"/>
      <c r="R48" s="160"/>
      <c r="S48" s="160"/>
      <c r="T48" s="160"/>
      <c r="U48" s="160"/>
      <c r="V48" s="160"/>
      <c r="W48" s="160"/>
      <c r="X48" s="160"/>
      <c r="Y48" s="160"/>
    </row>
    <row r="49" spans="1:25" ht="14.4" x14ac:dyDescent="0.25">
      <c r="A49" s="31" t="s">
        <v>22</v>
      </c>
      <c r="B49" s="97"/>
      <c r="C49" s="89">
        <v>69.86</v>
      </c>
      <c r="D49" s="89">
        <v>72.834000000000003</v>
      </c>
      <c r="E49" s="43" t="s">
        <v>2</v>
      </c>
      <c r="F49" s="44">
        <f t="shared" si="3"/>
        <v>-4.0832578191504041</v>
      </c>
      <c r="G49" s="45" t="s">
        <v>3</v>
      </c>
      <c r="H49" s="89">
        <v>73.122</v>
      </c>
      <c r="I49" s="43" t="s">
        <v>2</v>
      </c>
      <c r="J49" s="44">
        <f t="shared" si="4"/>
        <v>-4.4610377177867093</v>
      </c>
      <c r="K49" s="45" t="s">
        <v>3</v>
      </c>
      <c r="L49" s="89">
        <v>44.036000000000001</v>
      </c>
      <c r="M49" s="43" t="s">
        <v>2</v>
      </c>
      <c r="N49" s="44">
        <f t="shared" si="5"/>
        <v>58.642928513034775</v>
      </c>
      <c r="O49" s="46" t="s">
        <v>3</v>
      </c>
      <c r="P49" s="4"/>
      <c r="R49" s="160"/>
      <c r="S49" s="160"/>
      <c r="T49" s="160"/>
      <c r="U49" s="160"/>
      <c r="V49" s="160"/>
      <c r="W49" s="160"/>
      <c r="X49" s="160"/>
      <c r="Y49" s="160"/>
    </row>
    <row r="50" spans="1:25" ht="14.4" x14ac:dyDescent="0.25">
      <c r="A50" s="97"/>
      <c r="B50" s="97"/>
      <c r="C50" s="89"/>
      <c r="D50" s="88"/>
      <c r="E50" s="43"/>
      <c r="F50" s="44"/>
      <c r="G50" s="45"/>
      <c r="H50" s="89"/>
      <c r="I50" s="43"/>
      <c r="J50" s="44"/>
      <c r="K50" s="45"/>
      <c r="L50" s="89"/>
      <c r="M50" s="43"/>
      <c r="N50" s="44"/>
      <c r="O50" s="46"/>
      <c r="P50" s="105"/>
      <c r="R50" s="160"/>
      <c r="S50" s="160"/>
      <c r="T50" s="160"/>
      <c r="U50" s="160"/>
      <c r="V50" s="160"/>
      <c r="W50" s="160"/>
      <c r="X50" s="160"/>
      <c r="Y50" s="160"/>
    </row>
    <row r="51" spans="1:25" ht="14.4" x14ac:dyDescent="0.25">
      <c r="A51" s="97"/>
      <c r="B51" s="97"/>
      <c r="C51" s="89"/>
      <c r="D51" s="88"/>
      <c r="E51" s="43"/>
      <c r="F51" s="44"/>
      <c r="G51" s="45"/>
      <c r="H51" s="89"/>
      <c r="I51" s="43"/>
      <c r="J51" s="44"/>
      <c r="K51" s="45"/>
      <c r="L51" s="89"/>
      <c r="M51" s="43"/>
      <c r="N51" s="44"/>
      <c r="O51" s="46"/>
      <c r="P51" s="105"/>
      <c r="R51" s="160"/>
      <c r="S51" s="160"/>
      <c r="T51" s="160"/>
      <c r="U51" s="160"/>
      <c r="V51" s="160"/>
      <c r="W51" s="160"/>
      <c r="X51" s="160"/>
      <c r="Y51" s="160"/>
    </row>
    <row r="52" spans="1:25" ht="14.4" x14ac:dyDescent="0.25">
      <c r="A52" s="40" t="s">
        <v>31</v>
      </c>
      <c r="B52" s="97"/>
      <c r="C52" s="89"/>
      <c r="D52" s="88"/>
      <c r="E52" s="43"/>
      <c r="F52" s="44"/>
      <c r="G52" s="45"/>
      <c r="H52" s="89"/>
      <c r="I52" s="43"/>
      <c r="J52" s="44"/>
      <c r="K52" s="45"/>
      <c r="L52" s="89"/>
      <c r="M52" s="43"/>
      <c r="N52" s="44"/>
      <c r="O52" s="46"/>
      <c r="P52" s="105"/>
      <c r="R52" s="160"/>
      <c r="S52" s="160"/>
      <c r="T52" s="160"/>
      <c r="U52" s="160"/>
      <c r="V52" s="160"/>
      <c r="W52" s="160"/>
      <c r="X52" s="160"/>
      <c r="Y52" s="160"/>
    </row>
    <row r="53" spans="1:25" ht="14.4" x14ac:dyDescent="0.25">
      <c r="A53" s="97"/>
      <c r="B53" s="97"/>
      <c r="C53" s="89"/>
      <c r="D53" s="88"/>
      <c r="E53" s="43"/>
      <c r="F53" s="44"/>
      <c r="G53" s="45"/>
      <c r="H53" s="89"/>
      <c r="I53" s="43"/>
      <c r="J53" s="44"/>
      <c r="K53" s="45"/>
      <c r="L53" s="89"/>
      <c r="M53" s="43"/>
      <c r="N53" s="44"/>
      <c r="O53" s="46"/>
      <c r="P53" s="105"/>
      <c r="R53" s="160"/>
      <c r="S53" s="160"/>
      <c r="T53" s="160"/>
      <c r="U53" s="160"/>
      <c r="V53" s="160"/>
      <c r="W53" s="160"/>
      <c r="X53" s="160"/>
      <c r="Y53" s="160"/>
    </row>
    <row r="54" spans="1:25" ht="14.4" x14ac:dyDescent="0.25">
      <c r="A54" s="24" t="s">
        <v>23</v>
      </c>
      <c r="B54" s="97"/>
      <c r="C54" s="89">
        <v>6335315.915</v>
      </c>
      <c r="D54" s="88">
        <v>6269590.8640000001</v>
      </c>
      <c r="E54" s="43" t="s">
        <v>2</v>
      </c>
      <c r="F54" s="44">
        <f t="shared" ref="F54:F63" si="6">C54/D54*100-100</f>
        <v>1.0483148330682042</v>
      </c>
      <c r="G54" s="45" t="s">
        <v>3</v>
      </c>
      <c r="H54" s="89">
        <v>6167137.4630000005</v>
      </c>
      <c r="I54" s="43" t="s">
        <v>2</v>
      </c>
      <c r="J54" s="44">
        <f t="shared" ref="J54:J63" si="7">C54/H54*100-100</f>
        <v>2.7270099460080814</v>
      </c>
      <c r="K54" s="45" t="s">
        <v>3</v>
      </c>
      <c r="L54" s="89">
        <v>5501748.8600000003</v>
      </c>
      <c r="M54" s="43" t="s">
        <v>2</v>
      </c>
      <c r="N54" s="44">
        <f t="shared" ref="N54:N63" si="8">C54/L54*100-100</f>
        <v>15.150947020871456</v>
      </c>
      <c r="O54" s="46" t="s">
        <v>3</v>
      </c>
      <c r="P54" s="4"/>
      <c r="R54" s="160"/>
      <c r="S54" s="160"/>
      <c r="T54" s="160"/>
      <c r="U54" s="160"/>
      <c r="V54" s="160"/>
      <c r="W54" s="160"/>
      <c r="X54" s="160"/>
      <c r="Y54" s="160"/>
    </row>
    <row r="55" spans="1:25" ht="14.4" x14ac:dyDescent="0.25">
      <c r="A55" s="52" t="s">
        <v>24</v>
      </c>
      <c r="B55" s="47"/>
      <c r="C55" s="89">
        <v>309536.92300000001</v>
      </c>
      <c r="D55" s="88">
        <v>302263.25699999998</v>
      </c>
      <c r="E55" s="43" t="s">
        <v>2</v>
      </c>
      <c r="F55" s="44">
        <f t="shared" si="6"/>
        <v>2.4064009870706968</v>
      </c>
      <c r="G55" s="45" t="s">
        <v>3</v>
      </c>
      <c r="H55" s="89">
        <v>288911.13900000002</v>
      </c>
      <c r="I55" s="43" t="s">
        <v>2</v>
      </c>
      <c r="J55" s="44">
        <f t="shared" si="7"/>
        <v>7.1391446073666174</v>
      </c>
      <c r="K55" s="45" t="s">
        <v>3</v>
      </c>
      <c r="L55" s="89">
        <v>283354.74099999998</v>
      </c>
      <c r="M55" s="43" t="s">
        <v>2</v>
      </c>
      <c r="N55" s="44">
        <f t="shared" si="8"/>
        <v>9.240071970420999</v>
      </c>
      <c r="O55" s="46" t="s">
        <v>3</v>
      </c>
      <c r="P55" s="4"/>
      <c r="R55" s="160"/>
      <c r="S55" s="160"/>
      <c r="T55" s="160"/>
      <c r="U55" s="160"/>
      <c r="V55" s="160"/>
      <c r="W55" s="160"/>
      <c r="X55" s="160"/>
      <c r="Y55" s="160"/>
    </row>
    <row r="56" spans="1:25" ht="14.4" x14ac:dyDescent="0.25">
      <c r="A56" s="52" t="s">
        <v>25</v>
      </c>
      <c r="B56" s="47"/>
      <c r="C56" s="89">
        <v>197698.63</v>
      </c>
      <c r="D56" s="88">
        <v>193917.43400000001</v>
      </c>
      <c r="E56" s="43" t="s">
        <v>2</v>
      </c>
      <c r="F56" s="44">
        <f t="shared" si="6"/>
        <v>1.9498999765023655</v>
      </c>
      <c r="G56" s="45" t="s">
        <v>3</v>
      </c>
      <c r="H56" s="89">
        <v>198468.81700000001</v>
      </c>
      <c r="I56" s="43" t="s">
        <v>2</v>
      </c>
      <c r="J56" s="44">
        <f t="shared" si="7"/>
        <v>-0.38806448874031219</v>
      </c>
      <c r="K56" s="45" t="s">
        <v>3</v>
      </c>
      <c r="L56" s="89">
        <v>184259.58799999999</v>
      </c>
      <c r="M56" s="43" t="s">
        <v>2</v>
      </c>
      <c r="N56" s="44">
        <f t="shared" si="8"/>
        <v>7.2935374196104306</v>
      </c>
      <c r="O56" s="46" t="s">
        <v>3</v>
      </c>
      <c r="P56" s="4"/>
      <c r="R56" s="160"/>
      <c r="S56" s="160"/>
      <c r="T56" s="160"/>
      <c r="U56" s="160"/>
      <c r="V56" s="160"/>
      <c r="W56" s="160"/>
      <c r="X56" s="160"/>
      <c r="Y56" s="160"/>
    </row>
    <row r="57" spans="1:25" ht="14.4" x14ac:dyDescent="0.25">
      <c r="A57" s="52" t="s">
        <v>26</v>
      </c>
      <c r="B57" s="47"/>
      <c r="C57" s="89">
        <v>5828080.3619999997</v>
      </c>
      <c r="D57" s="88">
        <v>5773410.1730000004</v>
      </c>
      <c r="E57" s="43" t="s">
        <v>2</v>
      </c>
      <c r="F57" s="44">
        <f t="shared" si="6"/>
        <v>0.94693062439372966</v>
      </c>
      <c r="G57" s="45" t="s">
        <v>3</v>
      </c>
      <c r="H57" s="89">
        <v>5679757.5070000002</v>
      </c>
      <c r="I57" s="43" t="s">
        <v>2</v>
      </c>
      <c r="J57" s="44">
        <f t="shared" si="7"/>
        <v>2.6114293579822601</v>
      </c>
      <c r="K57" s="45" t="s">
        <v>3</v>
      </c>
      <c r="L57" s="89">
        <v>5034134.5310000004</v>
      </c>
      <c r="M57" s="43" t="s">
        <v>2</v>
      </c>
      <c r="N57" s="44">
        <f t="shared" si="8"/>
        <v>15.771247790676085</v>
      </c>
      <c r="O57" s="46" t="s">
        <v>3</v>
      </c>
      <c r="P57" s="4"/>
      <c r="R57" s="160"/>
      <c r="S57" s="160"/>
      <c r="T57" s="160"/>
      <c r="U57" s="160"/>
      <c r="V57" s="160"/>
      <c r="W57" s="160"/>
      <c r="X57" s="160"/>
      <c r="Y57" s="160"/>
    </row>
    <row r="58" spans="1:25" ht="14.4" x14ac:dyDescent="0.25">
      <c r="A58" s="24" t="s">
        <v>27</v>
      </c>
      <c r="B58" s="97"/>
      <c r="C58" s="89">
        <v>2713477.054</v>
      </c>
      <c r="D58" s="88">
        <v>2681686.7749999999</v>
      </c>
      <c r="E58" s="43" t="s">
        <v>2</v>
      </c>
      <c r="F58" s="44">
        <f t="shared" si="6"/>
        <v>1.1854583203513727</v>
      </c>
      <c r="G58" s="45" t="s">
        <v>3</v>
      </c>
      <c r="H58" s="89">
        <v>2677064.5290000001</v>
      </c>
      <c r="I58" s="43" t="s">
        <v>2</v>
      </c>
      <c r="J58" s="44">
        <f t="shared" si="7"/>
        <v>1.3601661299364167</v>
      </c>
      <c r="K58" s="45" t="s">
        <v>3</v>
      </c>
      <c r="L58" s="89">
        <v>2322322.2480000001</v>
      </c>
      <c r="M58" s="43" t="s">
        <v>2</v>
      </c>
      <c r="N58" s="44">
        <f t="shared" si="8"/>
        <v>16.843261366370015</v>
      </c>
      <c r="O58" s="46" t="s">
        <v>3</v>
      </c>
      <c r="P58" s="4"/>
      <c r="R58" s="160"/>
      <c r="S58" s="160"/>
      <c r="T58" s="160"/>
      <c r="U58" s="160"/>
      <c r="V58" s="160"/>
      <c r="W58" s="160"/>
      <c r="X58" s="160"/>
      <c r="Y58" s="160"/>
    </row>
    <row r="59" spans="1:25" ht="14.4" x14ac:dyDescent="0.25">
      <c r="A59" s="31" t="s">
        <v>28</v>
      </c>
      <c r="B59" s="47"/>
      <c r="C59" s="89">
        <v>2712192.483</v>
      </c>
      <c r="D59" s="88">
        <v>2680530.0129999998</v>
      </c>
      <c r="E59" s="43" t="s">
        <v>2</v>
      </c>
      <c r="F59" s="44">
        <f t="shared" si="6"/>
        <v>1.1812018461440061</v>
      </c>
      <c r="G59" s="45" t="s">
        <v>3</v>
      </c>
      <c r="H59" s="89">
        <v>2675791.233</v>
      </c>
      <c r="I59" s="43" t="s">
        <v>2</v>
      </c>
      <c r="J59" s="44">
        <f t="shared" si="7"/>
        <v>1.3603920048421685</v>
      </c>
      <c r="K59" s="45" t="s">
        <v>3</v>
      </c>
      <c r="L59" s="89">
        <v>2322322.2480000001</v>
      </c>
      <c r="M59" s="43" t="s">
        <v>2</v>
      </c>
      <c r="N59" s="44">
        <f t="shared" si="8"/>
        <v>16.787947294384267</v>
      </c>
      <c r="O59" s="46" t="s">
        <v>3</v>
      </c>
      <c r="P59" s="4"/>
      <c r="R59" s="160"/>
      <c r="S59" s="160"/>
      <c r="T59" s="160"/>
      <c r="U59" s="160"/>
      <c r="V59" s="160"/>
      <c r="W59" s="160"/>
      <c r="X59" s="160"/>
      <c r="Y59" s="160"/>
    </row>
    <row r="60" spans="1:25" s="205" customFormat="1" ht="14.4" x14ac:dyDescent="0.25">
      <c r="A60" s="185" t="s">
        <v>252</v>
      </c>
      <c r="B60" s="206"/>
      <c r="C60" s="156">
        <v>1284.5709999999999</v>
      </c>
      <c r="D60" s="207">
        <v>1156.7619999999999</v>
      </c>
      <c r="E60" s="157" t="s">
        <v>2</v>
      </c>
      <c r="F60" s="44">
        <f t="shared" si="6"/>
        <v>11.048858797228817</v>
      </c>
      <c r="G60" s="158" t="s">
        <v>3</v>
      </c>
      <c r="H60" s="156">
        <v>1273.296</v>
      </c>
      <c r="I60" s="157" t="s">
        <v>2</v>
      </c>
      <c r="J60" s="44">
        <f t="shared" si="7"/>
        <v>0.88549716640906695</v>
      </c>
      <c r="K60" s="158" t="s">
        <v>3</v>
      </c>
      <c r="L60" s="156">
        <v>0</v>
      </c>
      <c r="M60" s="157" t="s">
        <v>2</v>
      </c>
      <c r="N60" s="157" t="str">
        <f>IF(L60=0,"-",$C60/L60*100-100)</f>
        <v>-</v>
      </c>
      <c r="O60" s="208" t="s">
        <v>3</v>
      </c>
      <c r="P60" s="209"/>
      <c r="R60" s="210"/>
      <c r="S60" s="210"/>
      <c r="T60" s="210"/>
      <c r="U60" s="210"/>
      <c r="V60" s="210"/>
      <c r="W60" s="210"/>
      <c r="X60" s="210"/>
      <c r="Y60" s="210"/>
    </row>
    <row r="61" spans="1:25" ht="14.4" x14ac:dyDescent="0.25">
      <c r="A61" s="31" t="s">
        <v>29</v>
      </c>
      <c r="B61" s="97"/>
      <c r="C61" s="89">
        <v>5112454.2929999996</v>
      </c>
      <c r="D61" s="88">
        <v>5021850.8210000005</v>
      </c>
      <c r="E61" s="43" t="s">
        <v>2</v>
      </c>
      <c r="F61" s="44">
        <f t="shared" si="6"/>
        <v>1.8041848559324052</v>
      </c>
      <c r="G61" s="45" t="s">
        <v>3</v>
      </c>
      <c r="H61" s="89">
        <v>4893756.6739999996</v>
      </c>
      <c r="I61" s="43" t="s">
        <v>2</v>
      </c>
      <c r="J61" s="44">
        <f t="shared" si="7"/>
        <v>4.4689107687335081</v>
      </c>
      <c r="K61" s="45" t="s">
        <v>3</v>
      </c>
      <c r="L61" s="89">
        <v>4331398.43</v>
      </c>
      <c r="M61" s="43" t="s">
        <v>2</v>
      </c>
      <c r="N61" s="44">
        <f t="shared" si="8"/>
        <v>18.032417835087045</v>
      </c>
      <c r="O61" s="46" t="s">
        <v>3</v>
      </c>
      <c r="P61" s="4"/>
      <c r="R61" s="160"/>
      <c r="S61" s="160"/>
      <c r="T61" s="160"/>
      <c r="U61" s="160"/>
      <c r="V61" s="160"/>
      <c r="W61" s="160"/>
      <c r="X61" s="160"/>
      <c r="Y61" s="160"/>
    </row>
    <row r="62" spans="1:25" ht="14.4" x14ac:dyDescent="0.25">
      <c r="A62" s="31" t="s">
        <v>30</v>
      </c>
      <c r="B62" s="97"/>
      <c r="C62" s="89">
        <v>3936338.676</v>
      </c>
      <c r="D62" s="88">
        <v>3929426.818</v>
      </c>
      <c r="E62" s="43" t="s">
        <v>2</v>
      </c>
      <c r="F62" s="44">
        <f t="shared" si="6"/>
        <v>0.17589990398441557</v>
      </c>
      <c r="G62" s="45" t="s">
        <v>3</v>
      </c>
      <c r="H62" s="89">
        <v>3950445.318</v>
      </c>
      <c r="I62" s="43" t="s">
        <v>2</v>
      </c>
      <c r="J62" s="44">
        <f t="shared" si="7"/>
        <v>-0.35708991934968992</v>
      </c>
      <c r="K62" s="45" t="s">
        <v>3</v>
      </c>
      <c r="L62" s="89">
        <v>3492672.6779999998</v>
      </c>
      <c r="M62" s="43" t="s">
        <v>2</v>
      </c>
      <c r="N62" s="44">
        <f t="shared" si="8"/>
        <v>12.702764871000042</v>
      </c>
      <c r="O62" s="46" t="s">
        <v>3</v>
      </c>
      <c r="P62" s="4"/>
      <c r="R62" s="160"/>
      <c r="S62" s="160"/>
      <c r="T62" s="160"/>
      <c r="U62" s="160"/>
      <c r="V62" s="160"/>
      <c r="W62" s="160"/>
      <c r="X62" s="160"/>
      <c r="Y62" s="160"/>
    </row>
    <row r="63" spans="1:25" ht="14.4" x14ac:dyDescent="0.25">
      <c r="A63" s="31" t="s">
        <v>31</v>
      </c>
      <c r="B63" s="97"/>
      <c r="C63" s="89">
        <v>9048792.9690000005</v>
      </c>
      <c r="D63" s="88">
        <v>8951277.6390000004</v>
      </c>
      <c r="E63" s="43" t="s">
        <v>2</v>
      </c>
      <c r="F63" s="44">
        <f t="shared" si="6"/>
        <v>1.0894012445232875</v>
      </c>
      <c r="G63" s="45" t="s">
        <v>3</v>
      </c>
      <c r="H63" s="89">
        <v>8844201.9920000006</v>
      </c>
      <c r="I63" s="43" t="s">
        <v>2</v>
      </c>
      <c r="J63" s="44">
        <f t="shared" si="7"/>
        <v>2.3132779778781867</v>
      </c>
      <c r="K63" s="45" t="s">
        <v>3</v>
      </c>
      <c r="L63" s="89">
        <v>7824071.108</v>
      </c>
      <c r="M63" s="43" t="s">
        <v>2</v>
      </c>
      <c r="N63" s="44">
        <f t="shared" si="8"/>
        <v>15.653255755149502</v>
      </c>
      <c r="O63" s="46" t="s">
        <v>3</v>
      </c>
      <c r="P63" s="4"/>
      <c r="R63" s="160"/>
      <c r="S63" s="160"/>
      <c r="T63" s="160"/>
      <c r="U63" s="160"/>
      <c r="V63" s="160"/>
      <c r="W63" s="160"/>
      <c r="X63" s="160"/>
      <c r="Y63" s="160"/>
    </row>
    <row r="64" spans="1:25" ht="14.4" x14ac:dyDescent="0.2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8"/>
    </row>
    <row r="65" spans="1:16" ht="14.4" x14ac:dyDescent="0.25">
      <c r="A65" s="97"/>
      <c r="B65" s="97"/>
      <c r="C65" s="97"/>
      <c r="D65" s="97"/>
      <c r="E65" s="21"/>
      <c r="F65" s="49"/>
      <c r="G65" s="24"/>
      <c r="H65" s="97"/>
      <c r="I65" s="21"/>
      <c r="J65" s="97"/>
      <c r="K65" s="24"/>
      <c r="L65" s="97"/>
      <c r="M65" s="21"/>
      <c r="N65" s="97"/>
      <c r="O65" s="98"/>
      <c r="P65" s="105"/>
    </row>
    <row r="66" spans="1:16" ht="14.4" x14ac:dyDescent="0.25">
      <c r="A66" s="52" t="s">
        <v>250</v>
      </c>
      <c r="B66" s="97"/>
      <c r="C66" s="97"/>
      <c r="D66" s="97"/>
      <c r="E66" s="21"/>
      <c r="F66" s="49"/>
      <c r="G66" s="24"/>
      <c r="H66" s="97"/>
      <c r="I66" s="21"/>
      <c r="J66" s="97"/>
      <c r="K66" s="24"/>
      <c r="L66" s="97"/>
      <c r="M66" s="21"/>
      <c r="N66" s="97"/>
      <c r="O66" s="98"/>
      <c r="P66" s="105"/>
    </row>
    <row r="67" spans="1:16" ht="14.4" x14ac:dyDescent="0.25">
      <c r="A67" s="52" t="s">
        <v>32</v>
      </c>
      <c r="B67" s="97"/>
      <c r="C67" s="97"/>
      <c r="D67" s="97"/>
      <c r="E67" s="21"/>
      <c r="F67" s="49"/>
      <c r="G67" s="24"/>
      <c r="H67" s="97"/>
      <c r="I67" s="21"/>
      <c r="J67" s="97"/>
      <c r="K67" s="24"/>
      <c r="L67" s="97"/>
      <c r="M67" s="21"/>
      <c r="N67" s="97"/>
      <c r="O67" s="98"/>
      <c r="P67" s="105"/>
    </row>
    <row r="68" spans="1:16" ht="14.4" x14ac:dyDescent="0.25">
      <c r="A68" s="25" t="s">
        <v>251</v>
      </c>
      <c r="B68" s="97"/>
      <c r="C68" s="101"/>
      <c r="D68" s="101"/>
      <c r="E68" s="21"/>
      <c r="F68" s="49"/>
      <c r="G68" s="24"/>
      <c r="H68" s="101"/>
      <c r="I68" s="21"/>
      <c r="J68" s="101"/>
      <c r="K68" s="24"/>
      <c r="L68" s="101"/>
      <c r="M68" s="21"/>
      <c r="N68" s="101"/>
      <c r="O68" s="98"/>
      <c r="P68" s="107"/>
    </row>
    <row r="69" spans="1:16" s="205" customFormat="1" ht="17.3" x14ac:dyDescent="0.25">
      <c r="A69" s="197"/>
      <c r="B69" s="198"/>
      <c r="C69" s="199"/>
      <c r="D69" s="199"/>
      <c r="E69" s="200"/>
      <c r="F69" s="201"/>
      <c r="G69" s="202"/>
      <c r="H69" s="199"/>
      <c r="I69" s="200"/>
      <c r="J69" s="199"/>
      <c r="K69" s="202"/>
      <c r="L69" s="199"/>
      <c r="M69" s="200"/>
      <c r="N69" s="199"/>
      <c r="O69" s="203"/>
      <c r="P69" s="204"/>
    </row>
    <row r="70" spans="1:16" ht="14.4" x14ac:dyDescent="0.25">
      <c r="A70" s="47"/>
      <c r="B70" s="97"/>
      <c r="C70" s="97"/>
      <c r="D70" s="97"/>
      <c r="E70" s="21"/>
      <c r="F70" s="49"/>
      <c r="G70" s="24"/>
      <c r="H70" s="97"/>
      <c r="I70" s="21"/>
      <c r="J70" s="97"/>
      <c r="K70" s="24"/>
      <c r="L70" s="97"/>
      <c r="M70" s="21"/>
      <c r="N70" s="97"/>
      <c r="O70" s="98"/>
      <c r="P70" s="105"/>
    </row>
    <row r="71" spans="1:16" ht="14.4" x14ac:dyDescent="0.25">
      <c r="A71" s="31" t="s">
        <v>33</v>
      </c>
      <c r="B71" s="97"/>
      <c r="C71" s="97"/>
      <c r="D71" s="97"/>
      <c r="E71" s="21"/>
      <c r="F71" s="49"/>
      <c r="G71" s="24"/>
      <c r="H71" s="97"/>
      <c r="I71" s="21"/>
      <c r="J71" s="97"/>
      <c r="K71" s="24"/>
      <c r="L71" s="97"/>
      <c r="M71" s="21"/>
      <c r="N71" s="97"/>
      <c r="O71" s="98"/>
      <c r="P71" s="105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>
      <selection activeCell="G9" sqref="G9"/>
    </sheetView>
  </sheetViews>
  <sheetFormatPr defaultColWidth="9.125" defaultRowHeight="13" x14ac:dyDescent="0.2"/>
  <cols>
    <col min="1" max="1" width="3.25" style="3" customWidth="1"/>
    <col min="2" max="2" width="9.125" style="3" customWidth="1"/>
    <col min="3" max="3" width="34.625" style="3" customWidth="1"/>
    <col min="4" max="4" width="10.375" style="3" customWidth="1"/>
    <col min="5" max="6" width="10" style="3" customWidth="1"/>
    <col min="7" max="7" width="9.875" style="3" customWidth="1"/>
    <col min="8" max="16384" width="9.125" style="3"/>
  </cols>
  <sheetData>
    <row r="1" spans="1:11" x14ac:dyDescent="0.2">
      <c r="G1" s="159"/>
    </row>
    <row r="2" spans="1:11" s="92" customFormat="1" ht="18" x14ac:dyDescent="0.3">
      <c r="A2" s="217" t="s">
        <v>144</v>
      </c>
      <c r="B2" s="217"/>
      <c r="C2" s="217"/>
      <c r="D2" s="217"/>
      <c r="E2" s="217"/>
      <c r="F2" s="217"/>
      <c r="G2" s="217"/>
      <c r="H2" s="20"/>
      <c r="I2" s="20"/>
      <c r="J2" s="20"/>
      <c r="K2" s="20"/>
    </row>
    <row r="3" spans="1:11" s="92" customFormat="1" ht="18" x14ac:dyDescent="0.3">
      <c r="A3" s="217" t="s">
        <v>247</v>
      </c>
      <c r="B3" s="217"/>
      <c r="C3" s="217"/>
      <c r="D3" s="217"/>
      <c r="E3" s="217"/>
      <c r="F3" s="217"/>
      <c r="G3" s="217"/>
      <c r="H3" s="20"/>
      <c r="I3" s="20"/>
      <c r="J3" s="20"/>
      <c r="K3" s="20"/>
    </row>
    <row r="4" spans="1:11" ht="14.95" customHeight="1" x14ac:dyDescent="0.25">
      <c r="A4" s="48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s="18" customFormat="1" ht="14.4" x14ac:dyDescent="0.25">
      <c r="G5" s="28" t="s">
        <v>146</v>
      </c>
      <c r="I5" s="28"/>
    </row>
    <row r="6" spans="1:11" s="18" customFormat="1" ht="14.4" x14ac:dyDescent="0.25">
      <c r="G6" s="28"/>
      <c r="I6" s="28"/>
    </row>
    <row r="7" spans="1:11" s="18" customFormat="1" ht="14.4" x14ac:dyDescent="0.25">
      <c r="D7" s="164">
        <f>G7-89</f>
        <v>42890</v>
      </c>
      <c r="E7" s="164">
        <f>G7-59</f>
        <v>42920</v>
      </c>
      <c r="F7" s="164">
        <f>G7-27</f>
        <v>42952</v>
      </c>
      <c r="G7" s="164">
        <f>Table1A!C7</f>
        <v>42979</v>
      </c>
    </row>
    <row r="8" spans="1:11" s="18" customFormat="1" ht="14.4" x14ac:dyDescent="0.25">
      <c r="C8" s="95"/>
      <c r="D8" s="155"/>
      <c r="E8" s="155"/>
      <c r="F8" s="155"/>
      <c r="G8" s="155"/>
    </row>
    <row r="9" spans="1:11" s="18" customFormat="1" ht="13.7" customHeight="1" x14ac:dyDescent="0.25">
      <c r="A9" s="18" t="s">
        <v>137</v>
      </c>
      <c r="D9" s="154">
        <v>526077.01600000006</v>
      </c>
      <c r="E9" s="154">
        <v>534730.19999999995</v>
      </c>
      <c r="F9" s="154">
        <v>532752.53399999999</v>
      </c>
      <c r="G9" s="154">
        <v>535467.93999999994</v>
      </c>
      <c r="H9" s="161"/>
    </row>
    <row r="10" spans="1:11" s="18" customFormat="1" ht="14.4" x14ac:dyDescent="0.25">
      <c r="A10" s="18" t="s">
        <v>139</v>
      </c>
      <c r="D10" s="154"/>
      <c r="E10" s="154"/>
      <c r="F10" s="154"/>
      <c r="G10" s="154"/>
      <c r="H10" s="93"/>
    </row>
    <row r="11" spans="1:11" s="18" customFormat="1" ht="18" customHeight="1" x14ac:dyDescent="0.25">
      <c r="B11" s="18" t="s">
        <v>147</v>
      </c>
      <c r="D11" s="154">
        <v>142517.27100000001</v>
      </c>
      <c r="E11" s="154">
        <v>142309.36900000001</v>
      </c>
      <c r="F11" s="154">
        <v>144422.476</v>
      </c>
      <c r="G11" s="154">
        <v>153368.46799999999</v>
      </c>
      <c r="H11" s="93"/>
    </row>
    <row r="12" spans="1:11" s="18" customFormat="1" ht="14.95" customHeight="1" x14ac:dyDescent="0.25">
      <c r="B12" s="18" t="s">
        <v>138</v>
      </c>
      <c r="D12" s="154">
        <v>383559.745</v>
      </c>
      <c r="E12" s="154">
        <v>392420.83100000001</v>
      </c>
      <c r="F12" s="154">
        <v>388330.05800000002</v>
      </c>
      <c r="G12" s="154">
        <v>382099.47200000001</v>
      </c>
      <c r="H12" s="93"/>
    </row>
    <row r="13" spans="1:11" s="18" customFormat="1" ht="14.4" x14ac:dyDescent="0.25">
      <c r="D13" s="155"/>
      <c r="E13" s="155"/>
      <c r="F13" s="155"/>
      <c r="G13" s="155"/>
    </row>
    <row r="14" spans="1:11" s="18" customFormat="1" ht="14.4" x14ac:dyDescent="0.25">
      <c r="A14" s="18" t="s">
        <v>148</v>
      </c>
      <c r="D14" s="155"/>
      <c r="E14" s="155"/>
      <c r="F14" s="155"/>
      <c r="G14" s="155"/>
    </row>
    <row r="15" spans="1:11" s="18" customFormat="1" ht="14.4" x14ac:dyDescent="0.25">
      <c r="B15" s="18" t="s">
        <v>249</v>
      </c>
      <c r="D15" s="154">
        <v>140</v>
      </c>
      <c r="E15" s="154">
        <v>138</v>
      </c>
      <c r="F15" s="154">
        <v>137</v>
      </c>
      <c r="G15" s="154">
        <v>137</v>
      </c>
      <c r="H15" s="93"/>
    </row>
    <row r="16" spans="1:11" s="18" customFormat="1" ht="14.4" x14ac:dyDescent="0.25">
      <c r="D16" s="154"/>
      <c r="E16" s="154"/>
      <c r="F16" s="154"/>
      <c r="G16" s="154"/>
      <c r="H16" s="93"/>
    </row>
    <row r="17" spans="1:8" s="18" customFormat="1" ht="14.95" customHeight="1" x14ac:dyDescent="0.25">
      <c r="A17" s="18" t="s">
        <v>246</v>
      </c>
      <c r="D17" s="154">
        <v>372484.92530650995</v>
      </c>
      <c r="E17" s="154">
        <v>329571.13802997005</v>
      </c>
      <c r="F17" s="154">
        <v>335978.62677326996</v>
      </c>
      <c r="G17" s="154">
        <v>327880.6148484</v>
      </c>
      <c r="H17" s="93"/>
    </row>
    <row r="20" spans="1:8" ht="14.4" x14ac:dyDescent="0.25">
      <c r="A20" s="31" t="s">
        <v>33</v>
      </c>
    </row>
    <row r="21" spans="1:8" x14ac:dyDescent="0.2">
      <c r="A21" s="94"/>
    </row>
    <row r="24" spans="1:8" x14ac:dyDescent="0.2">
      <c r="D24" s="115"/>
      <c r="E24" s="115"/>
      <c r="F24" s="115"/>
      <c r="G24" s="114"/>
      <c r="H24" s="114"/>
    </row>
    <row r="25" spans="1:8" x14ac:dyDescent="0.2">
      <c r="D25" s="116"/>
      <c r="E25" s="116"/>
      <c r="F25" s="116"/>
      <c r="G25" s="117"/>
      <c r="H25" s="117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style="171" customWidth="1"/>
    <col min="2" max="2" width="50.75" style="171" customWidth="1"/>
    <col min="3" max="3" width="1.75" style="194" customWidth="1"/>
    <col min="4" max="4" width="11.25" style="171" bestFit="1" customWidth="1"/>
    <col min="5" max="5" width="3.75" style="195" customWidth="1"/>
    <col min="6" max="6" width="3.75" style="196" customWidth="1"/>
    <col min="7" max="7" width="11.25" style="171" bestFit="1" customWidth="1"/>
    <col min="8" max="8" width="3.75" style="195" customWidth="1"/>
    <col min="9" max="9" width="3.75" style="171" customWidth="1"/>
    <col min="10" max="10" width="13.875" style="171" bestFit="1" customWidth="1"/>
    <col min="11" max="12" width="1.75" style="171" customWidth="1"/>
    <col min="13" max="13" width="10.875" style="171" customWidth="1"/>
    <col min="14" max="14" width="9.75" style="171" customWidth="1"/>
    <col min="15" max="16384" width="8.375" style="171"/>
  </cols>
  <sheetData>
    <row r="1" spans="1:19" ht="14.95" customHeight="1" x14ac:dyDescent="0.2">
      <c r="A1" s="167"/>
      <c r="B1" s="167"/>
      <c r="C1" s="168"/>
      <c r="D1" s="167"/>
      <c r="E1" s="169"/>
      <c r="F1" s="170"/>
      <c r="G1" s="167"/>
      <c r="H1" s="169"/>
      <c r="I1" s="167"/>
      <c r="J1" s="167"/>
      <c r="K1" s="167"/>
    </row>
    <row r="2" spans="1:19" s="175" customFormat="1" ht="17.3" x14ac:dyDescent="0.25">
      <c r="A2" s="172" t="s">
        <v>140</v>
      </c>
      <c r="B2" s="173"/>
      <c r="C2" s="174"/>
      <c r="D2" s="174"/>
      <c r="E2" s="174"/>
      <c r="F2" s="174"/>
      <c r="G2" s="174"/>
      <c r="H2" s="174"/>
      <c r="I2" s="174"/>
      <c r="J2" s="174"/>
      <c r="K2" s="174"/>
    </row>
    <row r="3" spans="1:19" ht="14.95" customHeight="1" x14ac:dyDescent="0.25">
      <c r="A3" s="176" t="str">
        <f>"(As at end of "&amp;TEXT(Table1A!C7,"mmmm yyyy")&amp;")"</f>
        <v>(As at end of September 2017)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9" ht="14.95" customHeight="1" x14ac:dyDescent="0.25">
      <c r="A4" s="155"/>
      <c r="B4" s="155"/>
      <c r="C4" s="177"/>
      <c r="D4" s="155"/>
      <c r="E4" s="178"/>
      <c r="F4" s="179"/>
      <c r="G4" s="155"/>
      <c r="H4" s="178"/>
      <c r="I4" s="155"/>
      <c r="J4" s="155"/>
      <c r="K4" s="155"/>
    </row>
    <row r="5" spans="1:19" ht="14.95" customHeight="1" x14ac:dyDescent="0.25">
      <c r="A5" s="155"/>
      <c r="B5" s="155"/>
      <c r="C5" s="177"/>
      <c r="D5" s="155"/>
      <c r="E5" s="178"/>
      <c r="F5" s="179"/>
      <c r="G5" s="155"/>
      <c r="H5" s="178"/>
      <c r="I5" s="155"/>
      <c r="J5" s="155"/>
      <c r="K5" s="155"/>
    </row>
    <row r="6" spans="1:19" ht="14.95" customHeight="1" x14ac:dyDescent="0.25">
      <c r="A6" s="155"/>
      <c r="B6" s="155"/>
      <c r="C6" s="177"/>
      <c r="D6" s="155"/>
      <c r="E6" s="178"/>
      <c r="F6" s="179"/>
      <c r="G6" s="155"/>
      <c r="H6" s="178"/>
      <c r="I6" s="155"/>
      <c r="J6" s="180" t="s">
        <v>34</v>
      </c>
      <c r="K6" s="155"/>
    </row>
    <row r="7" spans="1:19" ht="14.95" customHeight="1" x14ac:dyDescent="0.25">
      <c r="A7" s="155"/>
      <c r="B7" s="155"/>
      <c r="C7" s="181"/>
      <c r="D7" s="155"/>
      <c r="E7" s="178"/>
      <c r="F7" s="179"/>
      <c r="G7" s="180" t="s">
        <v>35</v>
      </c>
      <c r="H7" s="178"/>
      <c r="I7" s="155"/>
      <c r="J7" s="155"/>
      <c r="K7" s="155"/>
    </row>
    <row r="8" spans="1:19" ht="14.95" customHeight="1" x14ac:dyDescent="0.25">
      <c r="A8" s="155"/>
      <c r="B8" s="155"/>
      <c r="C8" s="177"/>
      <c r="D8" s="182" t="s">
        <v>36</v>
      </c>
      <c r="E8" s="178"/>
      <c r="F8" s="179"/>
      <c r="G8" s="182" t="s">
        <v>37</v>
      </c>
      <c r="H8" s="178"/>
      <c r="I8" s="155"/>
      <c r="J8" s="182" t="s">
        <v>38</v>
      </c>
      <c r="K8" s="155"/>
      <c r="M8" s="183"/>
    </row>
    <row r="9" spans="1:19" ht="14.95" customHeight="1" x14ac:dyDescent="0.25">
      <c r="A9" s="155"/>
      <c r="B9" s="155"/>
      <c r="C9" s="177"/>
      <c r="D9" s="184"/>
      <c r="E9" s="178"/>
      <c r="F9" s="179"/>
      <c r="G9" s="155"/>
      <c r="H9" s="178"/>
      <c r="I9" s="155"/>
      <c r="J9" s="155"/>
      <c r="K9" s="155"/>
    </row>
    <row r="10" spans="1:19" ht="14.95" customHeight="1" x14ac:dyDescent="0.25">
      <c r="A10" s="185" t="s">
        <v>39</v>
      </c>
      <c r="B10" s="155"/>
      <c r="C10" s="177"/>
      <c r="D10" s="186"/>
      <c r="E10" s="187"/>
      <c r="F10" s="188"/>
      <c r="G10" s="186"/>
      <c r="H10" s="187"/>
      <c r="I10" s="186"/>
      <c r="J10" s="186"/>
      <c r="K10" s="186"/>
    </row>
    <row r="11" spans="1:19" ht="14.95" customHeight="1" x14ac:dyDescent="0.25">
      <c r="A11" s="155"/>
      <c r="B11" s="185" t="s">
        <v>40</v>
      </c>
      <c r="C11" s="177"/>
      <c r="D11" s="156">
        <v>443105</v>
      </c>
      <c r="E11" s="167"/>
      <c r="F11" s="188"/>
      <c r="G11" s="156" t="s">
        <v>41</v>
      </c>
      <c r="H11" s="187"/>
      <c r="I11" s="186"/>
      <c r="J11" s="156">
        <v>443105</v>
      </c>
      <c r="K11" s="186"/>
      <c r="M11" s="189"/>
      <c r="N11" s="190"/>
      <c r="P11" s="189"/>
      <c r="S11" s="189"/>
    </row>
    <row r="12" spans="1:19" ht="14.95" customHeight="1" x14ac:dyDescent="0.25">
      <c r="A12" s="155"/>
      <c r="B12" s="185" t="s">
        <v>42</v>
      </c>
      <c r="C12" s="177"/>
      <c r="D12" s="156">
        <v>12325</v>
      </c>
      <c r="E12" s="167"/>
      <c r="F12" s="188"/>
      <c r="G12" s="156" t="s">
        <v>41</v>
      </c>
      <c r="H12" s="187"/>
      <c r="I12" s="186"/>
      <c r="J12" s="156">
        <v>12325</v>
      </c>
      <c r="K12" s="186"/>
      <c r="M12" s="189"/>
      <c r="N12" s="190"/>
      <c r="P12" s="189"/>
      <c r="S12" s="189"/>
    </row>
    <row r="13" spans="1:19" ht="14.95" customHeight="1" x14ac:dyDescent="0.25">
      <c r="A13" s="155"/>
      <c r="B13" s="185" t="s">
        <v>43</v>
      </c>
      <c r="C13" s="177"/>
      <c r="D13" s="156">
        <v>455430</v>
      </c>
      <c r="E13" s="167"/>
      <c r="F13" s="188"/>
      <c r="G13" s="156" t="s">
        <v>41</v>
      </c>
      <c r="H13" s="187"/>
      <c r="I13" s="186"/>
      <c r="J13" s="156">
        <v>455430</v>
      </c>
      <c r="K13" s="186"/>
      <c r="M13" s="189"/>
      <c r="N13" s="190"/>
      <c r="P13" s="189"/>
      <c r="S13" s="189"/>
    </row>
    <row r="14" spans="1:19" ht="14.95" customHeight="1" x14ac:dyDescent="0.25">
      <c r="A14" s="155"/>
      <c r="B14" s="155"/>
      <c r="C14" s="177"/>
      <c r="D14" s="191"/>
      <c r="E14" s="167"/>
      <c r="F14" s="188"/>
      <c r="G14" s="156"/>
      <c r="H14" s="187"/>
      <c r="I14" s="186"/>
      <c r="J14" s="191"/>
      <c r="K14" s="186"/>
      <c r="M14" s="189"/>
      <c r="N14" s="190"/>
      <c r="P14" s="189"/>
      <c r="S14" s="189"/>
    </row>
    <row r="15" spans="1:19" ht="14.95" customHeight="1" x14ac:dyDescent="0.25">
      <c r="A15" s="185" t="s">
        <v>44</v>
      </c>
      <c r="B15" s="155"/>
      <c r="C15" s="177"/>
      <c r="D15" s="156"/>
      <c r="E15" s="167"/>
      <c r="F15" s="188"/>
      <c r="G15" s="156"/>
      <c r="H15" s="187"/>
      <c r="I15" s="186"/>
      <c r="J15" s="156"/>
      <c r="K15" s="186"/>
      <c r="M15" s="189"/>
      <c r="N15" s="190"/>
      <c r="P15" s="189"/>
      <c r="S15" s="189"/>
    </row>
    <row r="16" spans="1:19" ht="14.95" customHeight="1" x14ac:dyDescent="0.25">
      <c r="A16" s="155"/>
      <c r="B16" s="185" t="s">
        <v>45</v>
      </c>
      <c r="C16" s="177"/>
      <c r="D16" s="156">
        <v>25368.276999999998</v>
      </c>
      <c r="E16" s="167"/>
      <c r="F16" s="188"/>
      <c r="G16" s="156" t="s">
        <v>41</v>
      </c>
      <c r="H16" s="187"/>
      <c r="I16" s="186"/>
      <c r="J16" s="156">
        <v>25368.276999999998</v>
      </c>
      <c r="K16" s="186"/>
      <c r="M16" s="189"/>
      <c r="N16" s="190"/>
      <c r="P16" s="189"/>
      <c r="S16" s="189"/>
    </row>
    <row r="17" spans="1:19" ht="14.95" customHeight="1" x14ac:dyDescent="0.25">
      <c r="A17" s="155"/>
      <c r="B17" s="155"/>
      <c r="C17" s="177"/>
      <c r="D17" s="191"/>
      <c r="E17" s="167"/>
      <c r="F17" s="188"/>
      <c r="G17" s="156"/>
      <c r="H17" s="187"/>
      <c r="I17" s="186"/>
      <c r="J17" s="191"/>
      <c r="K17" s="186"/>
      <c r="M17" s="189"/>
      <c r="N17" s="190"/>
      <c r="P17" s="189"/>
      <c r="S17" s="189"/>
    </row>
    <row r="18" spans="1:19" ht="14.95" customHeight="1" x14ac:dyDescent="0.25">
      <c r="A18" s="185" t="s">
        <v>46</v>
      </c>
      <c r="B18" s="155"/>
      <c r="C18" s="177"/>
      <c r="D18" s="156"/>
      <c r="E18" s="167"/>
      <c r="F18" s="188"/>
      <c r="G18" s="156"/>
      <c r="H18" s="187"/>
      <c r="I18" s="186"/>
      <c r="J18" s="156"/>
      <c r="K18" s="186"/>
      <c r="M18" s="189"/>
      <c r="N18" s="190"/>
      <c r="P18" s="189"/>
      <c r="S18" s="189"/>
    </row>
    <row r="19" spans="1:19" ht="14.95" customHeight="1" x14ac:dyDescent="0.25">
      <c r="A19" s="155"/>
      <c r="B19" s="185" t="s">
        <v>47</v>
      </c>
      <c r="C19" s="177"/>
      <c r="D19" s="156">
        <v>430061.723</v>
      </c>
      <c r="E19" s="167"/>
      <c r="F19" s="188"/>
      <c r="G19" s="156" t="s">
        <v>41</v>
      </c>
      <c r="H19" s="187"/>
      <c r="I19" s="186"/>
      <c r="J19" s="156">
        <v>430061.723</v>
      </c>
      <c r="K19" s="186"/>
      <c r="M19" s="189"/>
      <c r="N19" s="190"/>
      <c r="P19" s="189"/>
      <c r="S19" s="189"/>
    </row>
    <row r="20" spans="1:19" ht="14.95" customHeight="1" x14ac:dyDescent="0.25">
      <c r="A20" s="155"/>
      <c r="B20" s="155"/>
      <c r="C20" s="177"/>
      <c r="D20" s="191"/>
      <c r="E20" s="187"/>
      <c r="F20" s="188"/>
      <c r="G20" s="156"/>
      <c r="H20" s="187"/>
      <c r="I20" s="186"/>
      <c r="J20" s="156"/>
      <c r="K20" s="186"/>
      <c r="M20" s="189"/>
      <c r="N20" s="190"/>
      <c r="P20" s="189"/>
      <c r="S20" s="189"/>
    </row>
    <row r="21" spans="1:19" ht="14.95" customHeight="1" x14ac:dyDescent="0.25">
      <c r="A21" s="185" t="s">
        <v>48</v>
      </c>
      <c r="B21" s="155"/>
      <c r="C21" s="177"/>
      <c r="D21" s="156">
        <v>1177161.55</v>
      </c>
      <c r="E21" s="187"/>
      <c r="F21" s="188"/>
      <c r="G21" s="156">
        <v>786243.77800000005</v>
      </c>
      <c r="H21" s="187"/>
      <c r="I21" s="186"/>
      <c r="J21" s="156">
        <v>1963405.328</v>
      </c>
      <c r="K21" s="186"/>
      <c r="M21" s="189"/>
      <c r="N21" s="190"/>
      <c r="P21" s="189"/>
      <c r="S21" s="189"/>
    </row>
    <row r="22" spans="1:19" ht="14.95" customHeight="1" x14ac:dyDescent="0.25">
      <c r="A22" s="185"/>
      <c r="B22" s="155"/>
      <c r="C22" s="177"/>
      <c r="D22" s="156"/>
      <c r="E22" s="187"/>
      <c r="F22" s="188"/>
      <c r="G22" s="156"/>
      <c r="H22" s="187"/>
      <c r="I22" s="186"/>
      <c r="J22" s="156"/>
      <c r="K22" s="186"/>
      <c r="M22" s="189"/>
      <c r="N22" s="190"/>
      <c r="P22" s="189"/>
      <c r="S22" s="189"/>
    </row>
    <row r="23" spans="1:19" ht="14.95" customHeight="1" x14ac:dyDescent="0.25">
      <c r="A23" s="185" t="s">
        <v>49</v>
      </c>
      <c r="B23" s="155"/>
      <c r="C23" s="177"/>
      <c r="D23" s="156">
        <v>3072500.548</v>
      </c>
      <c r="E23" s="187"/>
      <c r="F23" s="188"/>
      <c r="G23" s="156">
        <v>2178740.0150000001</v>
      </c>
      <c r="H23" s="187"/>
      <c r="I23" s="186"/>
      <c r="J23" s="156">
        <v>5251240.5630000001</v>
      </c>
      <c r="K23" s="186"/>
      <c r="M23" s="189"/>
      <c r="N23" s="190"/>
      <c r="P23" s="189"/>
      <c r="S23" s="189"/>
    </row>
    <row r="24" spans="1:19" ht="14.95" customHeight="1" x14ac:dyDescent="0.25">
      <c r="A24" s="185"/>
      <c r="B24" s="155"/>
      <c r="C24" s="177"/>
      <c r="D24" s="156"/>
      <c r="E24" s="187"/>
      <c r="F24" s="188"/>
      <c r="G24" s="156"/>
      <c r="H24" s="187"/>
      <c r="I24" s="186"/>
      <c r="J24" s="156"/>
      <c r="K24" s="186"/>
      <c r="M24" s="189"/>
      <c r="N24" s="190"/>
      <c r="P24" s="189"/>
      <c r="S24" s="189"/>
    </row>
    <row r="25" spans="1:19" ht="14.95" customHeight="1" x14ac:dyDescent="0.25">
      <c r="A25" s="185" t="s">
        <v>50</v>
      </c>
      <c r="B25" s="155"/>
      <c r="C25" s="177"/>
      <c r="D25" s="156">
        <v>2225730.4130000002</v>
      </c>
      <c r="E25" s="187" t="s">
        <v>51</v>
      </c>
      <c r="F25" s="188"/>
      <c r="G25" s="156">
        <v>3018411.128</v>
      </c>
      <c r="H25" s="187" t="s">
        <v>52</v>
      </c>
      <c r="I25" s="186"/>
      <c r="J25" s="156">
        <v>5244141.5410000002</v>
      </c>
      <c r="K25" s="186"/>
      <c r="M25" s="189"/>
      <c r="N25" s="190"/>
      <c r="P25" s="189"/>
      <c r="S25" s="189"/>
    </row>
    <row r="26" spans="1:19" ht="14.95" customHeight="1" x14ac:dyDescent="0.25">
      <c r="A26" s="185"/>
      <c r="B26" s="155"/>
      <c r="C26" s="177"/>
      <c r="D26" s="156"/>
      <c r="E26" s="187"/>
      <c r="F26" s="188"/>
      <c r="G26" s="156"/>
      <c r="H26" s="187"/>
      <c r="I26" s="186"/>
      <c r="J26" s="156"/>
      <c r="K26" s="186"/>
      <c r="M26" s="189"/>
      <c r="N26" s="190"/>
      <c r="P26" s="189"/>
      <c r="S26" s="189"/>
    </row>
    <row r="27" spans="1:19" ht="14.95" customHeight="1" x14ac:dyDescent="0.25">
      <c r="A27" s="185" t="s">
        <v>100</v>
      </c>
      <c r="B27" s="155"/>
      <c r="C27" s="177"/>
      <c r="D27" s="191"/>
      <c r="E27" s="187"/>
      <c r="F27" s="188"/>
      <c r="G27" s="191"/>
      <c r="H27" s="187"/>
      <c r="I27" s="186"/>
      <c r="J27" s="191"/>
      <c r="K27" s="186"/>
      <c r="M27" s="189"/>
      <c r="N27" s="190"/>
      <c r="P27" s="189"/>
      <c r="S27" s="189"/>
    </row>
    <row r="28" spans="1:19" ht="14.95" customHeight="1" x14ac:dyDescent="0.25">
      <c r="A28" s="155"/>
      <c r="B28" s="185" t="s">
        <v>53</v>
      </c>
      <c r="C28" s="177"/>
      <c r="D28" s="156">
        <v>98801.909</v>
      </c>
      <c r="E28" s="187"/>
      <c r="F28" s="188"/>
      <c r="G28" s="156">
        <v>496787.179</v>
      </c>
      <c r="H28" s="187"/>
      <c r="I28" s="186"/>
      <c r="J28" s="156">
        <v>595589.08799999999</v>
      </c>
      <c r="K28" s="186"/>
      <c r="M28" s="189"/>
      <c r="N28" s="190"/>
      <c r="P28" s="189"/>
      <c r="S28" s="189"/>
    </row>
    <row r="29" spans="1:19" ht="14.95" customHeight="1" x14ac:dyDescent="0.25">
      <c r="A29" s="155"/>
      <c r="B29" s="185"/>
      <c r="C29" s="177"/>
      <c r="D29" s="156"/>
      <c r="E29" s="187"/>
      <c r="F29" s="188"/>
      <c r="G29" s="156"/>
      <c r="H29" s="187"/>
      <c r="I29" s="186"/>
      <c r="J29" s="156"/>
      <c r="K29" s="186"/>
      <c r="M29" s="189"/>
      <c r="N29" s="190"/>
      <c r="P29" s="189"/>
      <c r="S29" s="189"/>
    </row>
    <row r="30" spans="1:19" ht="14.95" customHeight="1" x14ac:dyDescent="0.25">
      <c r="A30" s="185" t="s">
        <v>54</v>
      </c>
      <c r="B30" s="155"/>
      <c r="C30" s="177"/>
      <c r="D30" s="191"/>
      <c r="E30" s="187"/>
      <c r="F30" s="188"/>
      <c r="G30" s="191"/>
      <c r="H30" s="187"/>
      <c r="I30" s="186"/>
      <c r="J30" s="191"/>
      <c r="K30" s="186"/>
      <c r="M30" s="189"/>
      <c r="N30" s="190"/>
      <c r="P30" s="189"/>
      <c r="S30" s="189"/>
    </row>
    <row r="31" spans="1:19" ht="14.95" customHeight="1" x14ac:dyDescent="0.25">
      <c r="A31" s="155"/>
      <c r="B31" s="185" t="s">
        <v>55</v>
      </c>
      <c r="C31" s="177"/>
      <c r="D31" s="156">
        <v>15109.166999999999</v>
      </c>
      <c r="E31" s="187"/>
      <c r="F31" s="188"/>
      <c r="G31" s="156">
        <v>27973.706999999999</v>
      </c>
      <c r="H31" s="187"/>
      <c r="I31" s="186"/>
      <c r="J31" s="156">
        <v>43082.874000000003</v>
      </c>
      <c r="K31" s="186"/>
      <c r="M31" s="189"/>
      <c r="N31" s="190"/>
      <c r="P31" s="189"/>
      <c r="S31" s="189"/>
    </row>
    <row r="32" spans="1:19" ht="14.95" customHeight="1" x14ac:dyDescent="0.25">
      <c r="A32" s="155"/>
      <c r="B32" s="185"/>
      <c r="C32" s="177"/>
      <c r="D32" s="156"/>
      <c r="E32" s="187"/>
      <c r="F32" s="188"/>
      <c r="G32" s="156"/>
      <c r="H32" s="187"/>
      <c r="I32" s="186"/>
      <c r="J32" s="156"/>
      <c r="K32" s="186"/>
      <c r="M32" s="189"/>
      <c r="N32" s="190"/>
      <c r="P32" s="189"/>
      <c r="S32" s="189"/>
    </row>
    <row r="33" spans="1:19" ht="14.95" customHeight="1" x14ac:dyDescent="0.25">
      <c r="A33" s="185" t="s">
        <v>101</v>
      </c>
      <c r="B33" s="155"/>
      <c r="C33" s="177"/>
      <c r="D33" s="191"/>
      <c r="E33" s="187"/>
      <c r="F33" s="188"/>
      <c r="G33" s="191"/>
      <c r="H33" s="187"/>
      <c r="I33" s="186"/>
      <c r="J33" s="191"/>
      <c r="K33" s="186"/>
      <c r="M33" s="189"/>
      <c r="N33" s="190"/>
      <c r="P33" s="189"/>
      <c r="S33" s="189"/>
    </row>
    <row r="34" spans="1:19" ht="14.95" customHeight="1" x14ac:dyDescent="0.25">
      <c r="A34" s="155"/>
      <c r="B34" s="185" t="s">
        <v>56</v>
      </c>
      <c r="C34" s="177"/>
      <c r="D34" s="156"/>
      <c r="E34" s="187"/>
      <c r="F34" s="188"/>
      <c r="G34" s="156"/>
      <c r="H34" s="187"/>
      <c r="I34" s="186"/>
      <c r="J34" s="156"/>
      <c r="K34" s="186"/>
      <c r="M34" s="189"/>
      <c r="N34" s="190"/>
      <c r="P34" s="189"/>
      <c r="S34" s="189"/>
    </row>
    <row r="35" spans="1:19" ht="14.95" customHeight="1" x14ac:dyDescent="0.25">
      <c r="A35" s="155"/>
      <c r="B35" s="185" t="s">
        <v>57</v>
      </c>
      <c r="C35" s="177"/>
      <c r="D35" s="156">
        <v>100</v>
      </c>
      <c r="E35" s="187"/>
      <c r="F35" s="188"/>
      <c r="G35" s="156">
        <v>5970.6210000000001</v>
      </c>
      <c r="H35" s="187"/>
      <c r="I35" s="186"/>
      <c r="J35" s="156">
        <v>6070.6210000000001</v>
      </c>
      <c r="K35" s="186"/>
      <c r="M35" s="189"/>
      <c r="N35" s="190"/>
      <c r="P35" s="189"/>
      <c r="S35" s="189"/>
    </row>
    <row r="36" spans="1:19" ht="14.95" customHeight="1" x14ac:dyDescent="0.25">
      <c r="A36" s="155"/>
      <c r="B36" s="155"/>
      <c r="C36" s="177"/>
      <c r="D36" s="191"/>
      <c r="E36" s="187"/>
      <c r="F36" s="188"/>
      <c r="G36" s="191"/>
      <c r="H36" s="187"/>
      <c r="I36" s="186"/>
      <c r="J36" s="191"/>
      <c r="K36" s="186"/>
      <c r="M36" s="189"/>
      <c r="N36" s="190"/>
      <c r="P36" s="189"/>
      <c r="S36" s="189"/>
    </row>
    <row r="37" spans="1:19" ht="14.95" customHeight="1" x14ac:dyDescent="0.25">
      <c r="A37" s="192" t="s">
        <v>58</v>
      </c>
      <c r="B37" s="155"/>
      <c r="C37" s="177"/>
      <c r="D37" s="156"/>
      <c r="E37" s="187"/>
      <c r="F37" s="188"/>
      <c r="G37" s="156"/>
      <c r="H37" s="187"/>
      <c r="I37" s="186"/>
      <c r="J37" s="156"/>
      <c r="K37" s="186"/>
      <c r="M37" s="189"/>
      <c r="N37" s="190"/>
      <c r="P37" s="189"/>
      <c r="S37" s="189"/>
    </row>
    <row r="38" spans="1:19" ht="14.95" customHeight="1" x14ac:dyDescent="0.25">
      <c r="A38" s="192"/>
      <c r="B38" s="155"/>
      <c r="C38" s="177"/>
      <c r="D38" s="156"/>
      <c r="E38" s="187"/>
      <c r="F38" s="188"/>
      <c r="G38" s="156"/>
      <c r="H38" s="187"/>
      <c r="I38" s="186"/>
      <c r="J38" s="156"/>
      <c r="K38" s="186"/>
      <c r="M38" s="189"/>
      <c r="N38" s="190"/>
      <c r="P38" s="189"/>
      <c r="S38" s="189"/>
    </row>
    <row r="39" spans="1:19" ht="14.95" customHeight="1" x14ac:dyDescent="0.25">
      <c r="A39" s="155"/>
      <c r="B39" s="185" t="s">
        <v>59</v>
      </c>
      <c r="C39" s="177"/>
      <c r="D39" s="156">
        <v>1607223.273</v>
      </c>
      <c r="E39" s="187"/>
      <c r="F39" s="188"/>
      <c r="G39" s="156">
        <v>786243.77800000005</v>
      </c>
      <c r="H39" s="187"/>
      <c r="I39" s="186"/>
      <c r="J39" s="156">
        <v>2393467.051</v>
      </c>
      <c r="K39" s="186"/>
      <c r="M39" s="189"/>
      <c r="N39" s="190"/>
      <c r="P39" s="189"/>
      <c r="S39" s="189"/>
    </row>
    <row r="40" spans="1:19" ht="14.95" customHeight="1" x14ac:dyDescent="0.25">
      <c r="A40" s="155"/>
      <c r="B40" s="185"/>
      <c r="C40" s="177"/>
      <c r="D40" s="156"/>
      <c r="E40" s="187"/>
      <c r="F40" s="188"/>
      <c r="G40" s="156"/>
      <c r="H40" s="187"/>
      <c r="I40" s="186"/>
      <c r="J40" s="156"/>
      <c r="K40" s="186"/>
      <c r="M40" s="189"/>
      <c r="N40" s="190"/>
      <c r="P40" s="189"/>
      <c r="S40" s="189"/>
    </row>
    <row r="41" spans="1:19" ht="14.95" customHeight="1" x14ac:dyDescent="0.25">
      <c r="A41" s="155"/>
      <c r="B41" s="185" t="s">
        <v>60</v>
      </c>
      <c r="C41" s="177"/>
      <c r="D41" s="156">
        <v>7004256.1430000002</v>
      </c>
      <c r="E41" s="187" t="s">
        <v>51</v>
      </c>
      <c r="F41" s="188"/>
      <c r="G41" s="156">
        <v>6480182.0999999996</v>
      </c>
      <c r="H41" s="187" t="s">
        <v>52</v>
      </c>
      <c r="I41" s="186"/>
      <c r="J41" s="156">
        <v>13484438.243000001</v>
      </c>
      <c r="K41" s="186"/>
      <c r="M41" s="189"/>
      <c r="N41" s="190"/>
      <c r="P41" s="189"/>
      <c r="S41" s="189"/>
    </row>
    <row r="42" spans="1:19" ht="14.95" customHeight="1" x14ac:dyDescent="0.25">
      <c r="A42" s="155"/>
      <c r="B42" s="155"/>
      <c r="C42" s="193" t="s">
        <v>2</v>
      </c>
      <c r="D42" s="156">
        <v>7004186.2829999998</v>
      </c>
      <c r="E42" s="187" t="s">
        <v>3</v>
      </c>
      <c r="F42" s="188" t="s">
        <v>2</v>
      </c>
      <c r="G42" s="156">
        <v>6480251.96</v>
      </c>
      <c r="H42" s="187" t="s">
        <v>3</v>
      </c>
      <c r="I42" s="186"/>
      <c r="J42" s="156"/>
      <c r="K42" s="186"/>
      <c r="M42" s="189"/>
      <c r="N42" s="190"/>
      <c r="P42" s="189"/>
      <c r="S42" s="189"/>
    </row>
    <row r="43" spans="1:19" ht="14.95" customHeight="1" x14ac:dyDescent="0.25">
      <c r="A43" s="155"/>
      <c r="B43" s="155"/>
      <c r="C43" s="193"/>
      <c r="D43" s="156"/>
      <c r="E43" s="187"/>
      <c r="F43" s="188"/>
      <c r="G43" s="156"/>
      <c r="H43" s="187"/>
      <c r="I43" s="186"/>
      <c r="J43" s="156"/>
      <c r="K43" s="186"/>
      <c r="M43" s="189"/>
      <c r="N43" s="190"/>
      <c r="P43" s="189"/>
      <c r="S43" s="189"/>
    </row>
    <row r="44" spans="1:19" ht="14.95" customHeight="1" x14ac:dyDescent="0.25">
      <c r="A44" s="155"/>
      <c r="B44" s="185" t="s">
        <v>61</v>
      </c>
      <c r="C44" s="177"/>
      <c r="D44" s="156">
        <v>7019465.3099999996</v>
      </c>
      <c r="E44" s="187" t="s">
        <v>51</v>
      </c>
      <c r="F44" s="188"/>
      <c r="G44" s="156">
        <v>6514126.4280000003</v>
      </c>
      <c r="H44" s="187" t="s">
        <v>52</v>
      </c>
      <c r="I44" s="186"/>
      <c r="J44" s="156">
        <v>13533591.738</v>
      </c>
      <c r="K44" s="186"/>
      <c r="M44" s="189"/>
      <c r="N44" s="190"/>
      <c r="P44" s="189"/>
      <c r="S44" s="189"/>
    </row>
    <row r="45" spans="1:19" ht="14.95" customHeight="1" x14ac:dyDescent="0.25">
      <c r="A45" s="155"/>
      <c r="B45" s="155"/>
      <c r="C45" s="193" t="s">
        <v>2</v>
      </c>
      <c r="D45" s="156">
        <v>7019395.4500000002</v>
      </c>
      <c r="E45" s="187" t="s">
        <v>3</v>
      </c>
      <c r="F45" s="188" t="s">
        <v>2</v>
      </c>
      <c r="G45" s="156">
        <v>6514196.2879999997</v>
      </c>
      <c r="H45" s="187" t="s">
        <v>3</v>
      </c>
      <c r="I45" s="186"/>
      <c r="J45" s="156"/>
      <c r="K45" s="186"/>
      <c r="M45" s="189"/>
      <c r="N45" s="190"/>
      <c r="P45" s="189"/>
      <c r="S45" s="189"/>
    </row>
    <row r="46" spans="1:19" ht="14.95" customHeight="1" x14ac:dyDescent="0.25">
      <c r="A46" s="155"/>
      <c r="B46" s="155"/>
      <c r="C46" s="177"/>
      <c r="D46" s="186"/>
      <c r="E46" s="187"/>
      <c r="F46" s="188"/>
      <c r="G46" s="186"/>
      <c r="H46" s="187"/>
      <c r="I46" s="186"/>
      <c r="J46" s="186"/>
      <c r="K46" s="186"/>
    </row>
    <row r="47" spans="1:19" ht="14.95" customHeight="1" x14ac:dyDescent="0.25">
      <c r="A47" s="155"/>
      <c r="B47" s="155"/>
      <c r="C47" s="177"/>
      <c r="D47" s="155"/>
      <c r="E47" s="178"/>
      <c r="F47" s="179"/>
      <c r="G47" s="155"/>
      <c r="H47" s="178"/>
      <c r="I47" s="155"/>
      <c r="J47" s="155"/>
      <c r="K47" s="155"/>
    </row>
    <row r="48" spans="1:19" ht="14.95" customHeight="1" x14ac:dyDescent="0.25">
      <c r="A48" s="155"/>
      <c r="B48" s="155"/>
      <c r="C48" s="177"/>
      <c r="D48" s="155"/>
      <c r="E48" s="178"/>
      <c r="F48" s="179"/>
      <c r="G48" s="155"/>
      <c r="H48" s="178"/>
      <c r="I48" s="155"/>
      <c r="J48" s="155"/>
      <c r="K48" s="155"/>
    </row>
    <row r="49" spans="1:11" ht="14.95" customHeight="1" x14ac:dyDescent="0.25">
      <c r="A49" s="185" t="s">
        <v>62</v>
      </c>
      <c r="B49" s="155"/>
      <c r="C49" s="177"/>
      <c r="D49" s="186"/>
      <c r="E49" s="187"/>
      <c r="F49" s="188"/>
      <c r="G49" s="186"/>
      <c r="H49" s="187"/>
      <c r="I49" s="186"/>
      <c r="J49" s="186"/>
      <c r="K49" s="186"/>
    </row>
    <row r="50" spans="1:11" ht="14.95" customHeight="1" x14ac:dyDescent="0.25">
      <c r="A50" s="185" t="s">
        <v>63</v>
      </c>
      <c r="B50" s="155"/>
      <c r="C50" s="177"/>
      <c r="D50" s="186"/>
      <c r="E50" s="187"/>
      <c r="F50" s="188"/>
      <c r="G50" s="186"/>
      <c r="H50" s="187"/>
      <c r="I50" s="186"/>
      <c r="J50" s="186"/>
      <c r="K50" s="186"/>
    </row>
    <row r="51" spans="1:11" ht="14.95" customHeight="1" x14ac:dyDescent="0.25">
      <c r="A51" s="185" t="s">
        <v>64</v>
      </c>
      <c r="B51" s="155"/>
      <c r="C51" s="177"/>
      <c r="D51" s="155"/>
      <c r="E51" s="178"/>
      <c r="F51" s="179"/>
      <c r="G51" s="155"/>
      <c r="H51" s="178"/>
      <c r="I51" s="155"/>
      <c r="J51" s="155"/>
      <c r="K51" s="155"/>
    </row>
    <row r="52" spans="1:11" ht="14.95" customHeight="1" x14ac:dyDescent="0.25">
      <c r="A52" s="185"/>
      <c r="B52" s="155"/>
      <c r="C52" s="177"/>
      <c r="D52" s="155"/>
      <c r="E52" s="178"/>
      <c r="F52" s="179"/>
      <c r="G52" s="155"/>
      <c r="H52" s="178"/>
      <c r="I52" s="155"/>
      <c r="J52" s="155"/>
      <c r="K52" s="155"/>
    </row>
    <row r="53" spans="1:11" ht="14.95" customHeight="1" x14ac:dyDescent="0.25">
      <c r="A53" s="155"/>
      <c r="B53" s="155"/>
      <c r="C53" s="177"/>
      <c r="D53" s="155"/>
      <c r="E53" s="178"/>
      <c r="F53" s="179"/>
      <c r="G53" s="155"/>
      <c r="H53" s="178"/>
      <c r="I53" s="155"/>
      <c r="J53" s="155"/>
      <c r="K53" s="155"/>
    </row>
    <row r="54" spans="1:11" ht="14.95" customHeight="1" x14ac:dyDescent="0.25">
      <c r="A54" s="185" t="s">
        <v>65</v>
      </c>
      <c r="B54" s="155"/>
      <c r="C54" s="177"/>
      <c r="D54" s="186"/>
      <c r="E54" s="187"/>
      <c r="F54" s="188"/>
      <c r="G54" s="186"/>
      <c r="H54" s="187"/>
      <c r="I54" s="186"/>
      <c r="J54" s="186"/>
      <c r="K54" s="186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375" defaultRowHeight="13" x14ac:dyDescent="0.2"/>
  <cols>
    <col min="1" max="1" width="40.75" customWidth="1"/>
    <col min="2" max="2" width="1.75" style="12" customWidth="1"/>
    <col min="3" max="3" width="11.25" bestFit="1" customWidth="1"/>
    <col min="4" max="4" width="3.75" style="11" customWidth="1"/>
    <col min="5" max="5" width="3.75" style="12" customWidth="1"/>
    <col min="6" max="6" width="11.25" bestFit="1" customWidth="1"/>
    <col min="7" max="7" width="3.75" style="11" customWidth="1"/>
    <col min="8" max="8" width="3.75" customWidth="1"/>
    <col min="9" max="9" width="13.875" bestFit="1" customWidth="1"/>
    <col min="10" max="11" width="1.75" customWidth="1"/>
    <col min="12" max="12" width="9.75" customWidth="1"/>
    <col min="13" max="13" width="9.75" hidden="1" customWidth="1"/>
  </cols>
  <sheetData>
    <row r="1" spans="1:19" ht="14.95" customHeight="1" x14ac:dyDescent="0.2">
      <c r="A1" s="35"/>
      <c r="B1" s="51"/>
      <c r="C1" s="35"/>
      <c r="D1" s="50"/>
      <c r="E1" s="51"/>
      <c r="F1" s="35"/>
      <c r="G1" s="50"/>
      <c r="H1" s="35"/>
      <c r="I1" s="35"/>
      <c r="J1" s="35"/>
    </row>
    <row r="2" spans="1:19" ht="15.15" x14ac:dyDescent="0.25">
      <c r="A2" s="86" t="s">
        <v>141</v>
      </c>
      <c r="B2" s="20"/>
      <c r="C2" s="20"/>
      <c r="D2" s="20"/>
      <c r="E2" s="20"/>
      <c r="F2" s="20"/>
      <c r="G2" s="20"/>
      <c r="H2" s="20"/>
      <c r="I2" s="20"/>
      <c r="J2" s="20"/>
    </row>
    <row r="3" spans="1:19" ht="14.95" customHeight="1" x14ac:dyDescent="0.25">
      <c r="A3" s="26" t="str">
        <f>"(As at end of "&amp;TEXT(Table1A!C7,"mmmm yyyy")&amp;")"</f>
        <v>(As at end of September 2017)</v>
      </c>
      <c r="B3" s="20"/>
      <c r="C3" s="20"/>
      <c r="D3" s="20"/>
      <c r="E3" s="20"/>
      <c r="F3" s="20"/>
      <c r="G3" s="20"/>
      <c r="H3" s="20"/>
      <c r="I3" s="20"/>
      <c r="J3" s="20"/>
    </row>
    <row r="4" spans="1:19" ht="14.95" customHeight="1" x14ac:dyDescent="0.25">
      <c r="A4" s="20"/>
      <c r="B4" s="28"/>
      <c r="C4" s="20"/>
      <c r="D4" s="27"/>
      <c r="E4" s="28"/>
      <c r="F4" s="20"/>
      <c r="G4" s="27"/>
      <c r="H4" s="20"/>
      <c r="I4" s="20"/>
      <c r="J4" s="20"/>
    </row>
    <row r="5" spans="1:19" ht="14.95" customHeight="1" x14ac:dyDescent="0.25">
      <c r="A5" s="18"/>
      <c r="B5" s="28"/>
      <c r="C5" s="18"/>
      <c r="D5" s="27"/>
      <c r="E5" s="28"/>
      <c r="F5" s="18"/>
      <c r="G5" s="27"/>
      <c r="H5" s="18"/>
      <c r="I5" s="18"/>
      <c r="J5" s="18"/>
    </row>
    <row r="6" spans="1:19" ht="14.95" customHeight="1" x14ac:dyDescent="0.25">
      <c r="A6" s="18"/>
      <c r="B6" s="28"/>
      <c r="C6" s="18"/>
      <c r="D6" s="27"/>
      <c r="E6" s="28"/>
      <c r="F6" s="18"/>
      <c r="G6" s="27"/>
      <c r="H6" s="18"/>
      <c r="I6" s="34" t="s">
        <v>34</v>
      </c>
      <c r="J6" s="18"/>
    </row>
    <row r="7" spans="1:19" ht="14.95" customHeight="1" x14ac:dyDescent="0.25">
      <c r="A7" s="18"/>
      <c r="B7" s="28"/>
      <c r="C7" s="95"/>
      <c r="D7" s="27"/>
      <c r="E7" s="28"/>
      <c r="F7" s="18"/>
      <c r="G7" s="27"/>
      <c r="H7" s="18"/>
      <c r="I7" s="18"/>
      <c r="J7" s="18"/>
    </row>
    <row r="8" spans="1:19" ht="14.95" customHeight="1" x14ac:dyDescent="0.25">
      <c r="A8" s="18"/>
      <c r="B8" s="28"/>
      <c r="C8" s="18"/>
      <c r="D8" s="27"/>
      <c r="E8" s="28"/>
      <c r="F8" s="34" t="s">
        <v>35</v>
      </c>
      <c r="G8" s="27"/>
      <c r="H8" s="18"/>
      <c r="I8" s="18"/>
      <c r="J8" s="18"/>
    </row>
    <row r="9" spans="1:19" ht="14.95" customHeight="1" x14ac:dyDescent="0.25">
      <c r="A9" s="18"/>
      <c r="B9" s="28"/>
      <c r="C9" s="37" t="s">
        <v>36</v>
      </c>
      <c r="D9" s="38"/>
      <c r="E9" s="39"/>
      <c r="F9" s="37" t="s">
        <v>37</v>
      </c>
      <c r="G9" s="38"/>
      <c r="H9" s="23"/>
      <c r="I9" s="37" t="s">
        <v>38</v>
      </c>
      <c r="J9" s="18"/>
      <c r="K9" s="9"/>
      <c r="L9" s="15"/>
    </row>
    <row r="10" spans="1:19" ht="14.95" customHeight="1" x14ac:dyDescent="0.25">
      <c r="A10" s="18"/>
      <c r="B10" s="28"/>
      <c r="C10" s="18"/>
      <c r="D10" s="27"/>
      <c r="E10" s="28"/>
      <c r="F10" s="18"/>
      <c r="G10" s="27"/>
      <c r="H10" s="18"/>
      <c r="I10" s="18"/>
      <c r="J10" s="18"/>
    </row>
    <row r="11" spans="1:19" ht="20.2" customHeight="1" x14ac:dyDescent="0.25">
      <c r="A11" s="33" t="s">
        <v>66</v>
      </c>
      <c r="B11" s="28"/>
      <c r="C11" s="89">
        <v>1177161.55</v>
      </c>
      <c r="D11" s="27"/>
      <c r="E11" s="28"/>
      <c r="F11" s="89">
        <v>786243.77800000005</v>
      </c>
      <c r="G11" s="27"/>
      <c r="H11" s="18"/>
      <c r="I11" s="89">
        <v>1963405.328</v>
      </c>
      <c r="J11" s="18"/>
      <c r="K11" s="1"/>
      <c r="L11" s="162"/>
      <c r="M11" s="16"/>
      <c r="N11" s="162"/>
      <c r="P11" s="162"/>
      <c r="Q11" s="162"/>
      <c r="S11" s="162"/>
    </row>
    <row r="12" spans="1:19" ht="20.2" customHeight="1" x14ac:dyDescent="0.25">
      <c r="A12" s="33"/>
      <c r="B12" s="28"/>
      <c r="C12" s="89"/>
      <c r="D12" s="27"/>
      <c r="E12" s="28"/>
      <c r="F12" s="89"/>
      <c r="G12" s="27"/>
      <c r="H12" s="18"/>
      <c r="I12" s="89"/>
      <c r="J12" s="18"/>
      <c r="K12" s="1"/>
      <c r="L12" s="162"/>
      <c r="M12" s="16"/>
      <c r="N12" s="162"/>
      <c r="P12" s="162"/>
      <c r="Q12" s="162"/>
      <c r="S12" s="162"/>
    </row>
    <row r="13" spans="1:19" ht="20.2" customHeight="1" x14ac:dyDescent="0.25">
      <c r="A13" s="33" t="s">
        <v>67</v>
      </c>
      <c r="B13" s="28"/>
      <c r="C13" s="89">
        <v>3072500.548</v>
      </c>
      <c r="D13" s="27"/>
      <c r="E13" s="28"/>
      <c r="F13" s="89">
        <v>2178740.0150000001</v>
      </c>
      <c r="G13" s="27"/>
      <c r="H13" s="18"/>
      <c r="I13" s="89">
        <v>5251240.5630000001</v>
      </c>
      <c r="J13" s="18"/>
      <c r="L13" s="162"/>
      <c r="M13" s="16"/>
      <c r="N13" s="162"/>
      <c r="P13" s="162"/>
      <c r="Q13" s="162"/>
      <c r="S13" s="162"/>
    </row>
    <row r="14" spans="1:19" ht="20.2" customHeight="1" x14ac:dyDescent="0.25">
      <c r="A14" s="33"/>
      <c r="B14" s="28"/>
      <c r="C14" s="89"/>
      <c r="D14" s="27"/>
      <c r="E14" s="28"/>
      <c r="F14" s="89"/>
      <c r="G14" s="27"/>
      <c r="H14" s="18"/>
      <c r="I14" s="89"/>
      <c r="J14" s="18"/>
      <c r="L14" s="162"/>
      <c r="M14" s="16"/>
      <c r="N14" s="162"/>
      <c r="P14" s="162"/>
      <c r="Q14" s="162"/>
      <c r="S14" s="162"/>
    </row>
    <row r="15" spans="1:19" ht="20.2" customHeight="1" x14ac:dyDescent="0.25">
      <c r="A15" s="33" t="s">
        <v>68</v>
      </c>
      <c r="B15" s="28"/>
      <c r="C15" s="89">
        <v>2225730.4130000002</v>
      </c>
      <c r="D15" s="33" t="s">
        <v>51</v>
      </c>
      <c r="E15" s="28"/>
      <c r="F15" s="89">
        <v>3018411.128</v>
      </c>
      <c r="G15" s="33" t="s">
        <v>52</v>
      </c>
      <c r="H15" s="18"/>
      <c r="I15" s="89">
        <v>5244141.5410000002</v>
      </c>
      <c r="J15" s="18"/>
      <c r="L15" s="162"/>
      <c r="M15" s="16"/>
      <c r="N15" s="162"/>
      <c r="P15" s="162"/>
      <c r="Q15" s="162"/>
      <c r="S15" s="162"/>
    </row>
    <row r="16" spans="1:19" ht="20.2" customHeight="1" x14ac:dyDescent="0.25">
      <c r="A16" s="18"/>
      <c r="B16" s="34" t="s">
        <v>2</v>
      </c>
      <c r="C16" s="89">
        <v>2225660.5529999998</v>
      </c>
      <c r="D16" s="33" t="s">
        <v>3</v>
      </c>
      <c r="E16" s="34" t="s">
        <v>2</v>
      </c>
      <c r="F16" s="89">
        <v>3018480.9879999999</v>
      </c>
      <c r="G16" s="33" t="s">
        <v>3</v>
      </c>
      <c r="H16" s="18"/>
      <c r="I16" s="89"/>
      <c r="J16" s="18"/>
      <c r="L16" s="162"/>
      <c r="M16" s="16"/>
      <c r="N16" s="162"/>
      <c r="P16" s="162"/>
      <c r="Q16" s="162"/>
      <c r="S16" s="162"/>
    </row>
    <row r="17" spans="1:19" ht="20.2" customHeight="1" x14ac:dyDescent="0.25">
      <c r="A17" s="18"/>
      <c r="B17" s="34"/>
      <c r="C17" s="89"/>
      <c r="D17" s="33"/>
      <c r="E17" s="34"/>
      <c r="F17" s="89"/>
      <c r="G17" s="33"/>
      <c r="H17" s="18"/>
      <c r="I17" s="89"/>
      <c r="J17" s="18"/>
      <c r="L17" s="162"/>
      <c r="M17" s="16"/>
      <c r="N17" s="162"/>
      <c r="P17" s="162"/>
      <c r="Q17" s="162"/>
      <c r="S17" s="162"/>
    </row>
    <row r="18" spans="1:19" ht="20.2" customHeight="1" x14ac:dyDescent="0.25">
      <c r="A18" s="33" t="s">
        <v>69</v>
      </c>
      <c r="B18" s="28"/>
      <c r="C18" s="89">
        <v>6475392.5109999999</v>
      </c>
      <c r="D18" s="33" t="s">
        <v>51</v>
      </c>
      <c r="E18" s="28"/>
      <c r="F18" s="89">
        <v>5983394.9210000001</v>
      </c>
      <c r="G18" s="33" t="s">
        <v>52</v>
      </c>
      <c r="H18" s="18"/>
      <c r="I18" s="89">
        <v>12458787.432</v>
      </c>
      <c r="J18" s="18"/>
      <c r="L18" s="162"/>
      <c r="M18" s="16"/>
      <c r="N18" s="162"/>
      <c r="P18" s="162"/>
      <c r="Q18" s="162"/>
      <c r="S18" s="162"/>
    </row>
    <row r="19" spans="1:19" ht="20.2" customHeight="1" x14ac:dyDescent="0.25">
      <c r="A19" s="18"/>
      <c r="B19" s="34" t="s">
        <v>2</v>
      </c>
      <c r="C19" s="89">
        <v>6475322.6509999996</v>
      </c>
      <c r="D19" s="33" t="s">
        <v>3</v>
      </c>
      <c r="E19" s="34" t="s">
        <v>2</v>
      </c>
      <c r="F19" s="89">
        <v>5983464.7810000004</v>
      </c>
      <c r="G19" s="33" t="s">
        <v>3</v>
      </c>
      <c r="H19" s="18"/>
      <c r="I19" s="89"/>
      <c r="J19" s="18"/>
      <c r="K19" s="1"/>
      <c r="L19" s="162"/>
      <c r="M19" s="16"/>
      <c r="N19" s="162"/>
      <c r="P19" s="162"/>
      <c r="Q19" s="162"/>
      <c r="S19" s="162"/>
    </row>
    <row r="20" spans="1:19" ht="20.2" customHeight="1" x14ac:dyDescent="0.25">
      <c r="A20" s="18"/>
      <c r="B20" s="34"/>
      <c r="C20" s="89"/>
      <c r="D20" s="33"/>
      <c r="E20" s="34"/>
      <c r="F20" s="89"/>
      <c r="G20" s="33"/>
      <c r="H20" s="18"/>
      <c r="I20" s="89"/>
      <c r="J20" s="18"/>
      <c r="K20" s="1"/>
      <c r="L20" s="162"/>
      <c r="M20" s="16"/>
      <c r="N20" s="162"/>
      <c r="P20" s="162"/>
      <c r="Q20" s="162"/>
      <c r="S20" s="162"/>
    </row>
    <row r="21" spans="1:19" ht="20.2" customHeight="1" x14ac:dyDescent="0.25">
      <c r="A21" s="33" t="s">
        <v>70</v>
      </c>
      <c r="B21" s="28"/>
      <c r="C21" s="89">
        <v>9843.9040000000005</v>
      </c>
      <c r="D21" s="27"/>
      <c r="E21" s="28"/>
      <c r="F21" s="89">
        <v>27391.023000000001</v>
      </c>
      <c r="G21" s="27"/>
      <c r="H21" s="18"/>
      <c r="I21" s="89">
        <v>37234.927000000003</v>
      </c>
      <c r="J21" s="18"/>
      <c r="L21" s="162"/>
      <c r="M21" s="16"/>
      <c r="N21" s="162"/>
      <c r="P21" s="162"/>
      <c r="Q21" s="162"/>
      <c r="S21" s="162"/>
    </row>
    <row r="22" spans="1:19" ht="20.2" customHeight="1" x14ac:dyDescent="0.25">
      <c r="A22" s="33"/>
      <c r="B22" s="28"/>
      <c r="C22" s="89"/>
      <c r="D22" s="27"/>
      <c r="E22" s="28"/>
      <c r="F22" s="89"/>
      <c r="G22" s="27"/>
      <c r="H22" s="18"/>
      <c r="I22" s="89"/>
      <c r="J22" s="18"/>
      <c r="L22" s="162"/>
      <c r="M22" s="16"/>
      <c r="N22" s="162"/>
      <c r="P22" s="162"/>
      <c r="Q22" s="162"/>
      <c r="S22" s="162"/>
    </row>
    <row r="23" spans="1:19" ht="20.2" customHeight="1" x14ac:dyDescent="0.25">
      <c r="A23" s="33" t="s">
        <v>71</v>
      </c>
      <c r="B23" s="28"/>
      <c r="C23" s="89">
        <v>5265.2629999999999</v>
      </c>
      <c r="D23" s="27"/>
      <c r="E23" s="28"/>
      <c r="F23" s="89">
        <v>582.68399999999997</v>
      </c>
      <c r="G23" s="27"/>
      <c r="H23" s="18"/>
      <c r="I23" s="89">
        <v>5847.9470000000001</v>
      </c>
      <c r="J23" s="18"/>
      <c r="L23" s="162"/>
      <c r="M23" s="16"/>
      <c r="N23" s="162"/>
      <c r="P23" s="162"/>
      <c r="Q23" s="162"/>
      <c r="S23" s="162"/>
    </row>
    <row r="24" spans="1:19" ht="20.2" customHeight="1" x14ac:dyDescent="0.25">
      <c r="A24" s="33"/>
      <c r="B24" s="28"/>
      <c r="C24" s="89"/>
      <c r="D24" s="27"/>
      <c r="E24" s="28"/>
      <c r="F24" s="89"/>
      <c r="G24" s="27"/>
      <c r="H24" s="18"/>
      <c r="I24" s="89"/>
      <c r="J24" s="18"/>
      <c r="L24" s="162"/>
      <c r="M24" s="16"/>
      <c r="N24" s="162"/>
      <c r="P24" s="162"/>
      <c r="Q24" s="162"/>
      <c r="S24" s="162"/>
    </row>
    <row r="25" spans="1:19" ht="20.2" customHeight="1" x14ac:dyDescent="0.25">
      <c r="A25" s="33" t="s">
        <v>72</v>
      </c>
      <c r="B25" s="28"/>
      <c r="C25" s="89">
        <v>6490501.6780000003</v>
      </c>
      <c r="D25" s="33" t="s">
        <v>51</v>
      </c>
      <c r="E25" s="28"/>
      <c r="F25" s="89">
        <v>6011368.6279999996</v>
      </c>
      <c r="G25" s="33" t="s">
        <v>52</v>
      </c>
      <c r="H25" s="18"/>
      <c r="I25" s="89">
        <v>12501870.306</v>
      </c>
      <c r="J25" s="18"/>
      <c r="L25" s="162"/>
      <c r="M25" s="16"/>
      <c r="N25" s="162"/>
      <c r="P25" s="162"/>
      <c r="Q25" s="162"/>
      <c r="S25" s="162"/>
    </row>
    <row r="26" spans="1:19" ht="20.2" customHeight="1" x14ac:dyDescent="0.25">
      <c r="A26" s="18"/>
      <c r="B26" s="34" t="s">
        <v>2</v>
      </c>
      <c r="C26" s="89">
        <v>6490431.818</v>
      </c>
      <c r="D26" s="33" t="s">
        <v>3</v>
      </c>
      <c r="E26" s="34" t="s">
        <v>2</v>
      </c>
      <c r="F26" s="89">
        <v>6011438.4879999999</v>
      </c>
      <c r="G26" s="33" t="s">
        <v>3</v>
      </c>
      <c r="H26" s="18"/>
      <c r="I26" s="90"/>
      <c r="J26" s="18"/>
      <c r="K26" s="1"/>
      <c r="L26" s="162"/>
      <c r="M26" s="16"/>
      <c r="N26" s="162"/>
      <c r="P26" s="162"/>
      <c r="Q26" s="162"/>
      <c r="S26" s="162"/>
    </row>
    <row r="27" spans="1:19" ht="14.95" customHeight="1" x14ac:dyDescent="0.25">
      <c r="A27" s="18"/>
      <c r="B27" s="28"/>
      <c r="C27" s="18"/>
      <c r="D27" s="27"/>
      <c r="E27" s="28"/>
      <c r="F27" s="18"/>
      <c r="G27" s="27"/>
      <c r="H27" s="18"/>
      <c r="I27" s="18"/>
      <c r="J27" s="18"/>
    </row>
    <row r="28" spans="1:19" ht="14.95" customHeight="1" x14ac:dyDescent="0.25">
      <c r="A28" s="18"/>
      <c r="B28" s="28"/>
      <c r="C28" s="18"/>
      <c r="D28" s="27"/>
      <c r="E28" s="28"/>
      <c r="F28" s="18"/>
      <c r="G28" s="27"/>
      <c r="H28" s="18"/>
      <c r="I28" s="18"/>
      <c r="J28" s="18"/>
    </row>
    <row r="29" spans="1:19" ht="14.95" customHeight="1" x14ac:dyDescent="0.25">
      <c r="A29" s="18"/>
      <c r="B29" s="28"/>
      <c r="C29" s="18"/>
      <c r="D29" s="27"/>
      <c r="E29" s="28"/>
      <c r="F29" s="18"/>
      <c r="G29" s="27"/>
      <c r="H29" s="18"/>
      <c r="I29" s="18"/>
      <c r="J29" s="18"/>
    </row>
    <row r="30" spans="1:19" ht="14.95" customHeight="1" x14ac:dyDescent="0.25">
      <c r="A30" s="33" t="s">
        <v>62</v>
      </c>
      <c r="B30" s="28"/>
      <c r="C30" s="18"/>
      <c r="D30" s="27"/>
      <c r="E30" s="28"/>
      <c r="F30" s="18"/>
      <c r="G30" s="27"/>
      <c r="H30" s="18"/>
      <c r="I30" s="18"/>
      <c r="J30" s="18"/>
    </row>
    <row r="31" spans="1:19" ht="14.95" customHeight="1" x14ac:dyDescent="0.25">
      <c r="A31" s="33" t="s">
        <v>63</v>
      </c>
      <c r="B31" s="28"/>
      <c r="C31" s="18"/>
      <c r="D31" s="27"/>
      <c r="E31" s="28"/>
      <c r="F31" s="18"/>
      <c r="G31" s="27"/>
      <c r="H31" s="18"/>
      <c r="I31" s="18"/>
      <c r="J31" s="18"/>
    </row>
    <row r="32" spans="1:19" ht="14.95" customHeight="1" x14ac:dyDescent="0.25">
      <c r="A32" s="33" t="s">
        <v>64</v>
      </c>
      <c r="B32" s="28"/>
      <c r="C32" s="18"/>
      <c r="D32" s="27"/>
      <c r="E32" s="28"/>
      <c r="F32" s="18"/>
      <c r="G32" s="27"/>
      <c r="H32" s="18"/>
      <c r="I32" s="18"/>
      <c r="J32" s="18"/>
    </row>
    <row r="33" spans="1:10" ht="14.95" customHeight="1" x14ac:dyDescent="0.25">
      <c r="A33" s="33"/>
      <c r="B33" s="28"/>
      <c r="C33" s="18"/>
      <c r="D33" s="27"/>
      <c r="E33" s="28"/>
      <c r="F33" s="18"/>
      <c r="G33" s="27"/>
      <c r="H33" s="18"/>
      <c r="I33" s="18"/>
      <c r="J33" s="18"/>
    </row>
    <row r="34" spans="1:10" ht="14.95" customHeight="1" x14ac:dyDescent="0.25">
      <c r="A34" s="18"/>
      <c r="B34" s="28"/>
      <c r="C34" s="18"/>
      <c r="D34" s="27"/>
      <c r="E34" s="28"/>
      <c r="F34" s="18"/>
      <c r="G34" s="27"/>
      <c r="H34" s="18"/>
      <c r="I34" s="18"/>
      <c r="J34" s="18"/>
    </row>
    <row r="35" spans="1:10" ht="14.95" customHeight="1" x14ac:dyDescent="0.25">
      <c r="A35" s="33" t="s">
        <v>33</v>
      </c>
      <c r="B35" s="28"/>
      <c r="C35" s="18"/>
      <c r="D35" s="27"/>
      <c r="E35" s="28"/>
      <c r="F35" s="18"/>
      <c r="G35" s="27"/>
      <c r="H35" s="18"/>
      <c r="I35" s="18"/>
      <c r="J35" s="18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customWidth="1"/>
    <col min="2" max="2" width="45.75" customWidth="1"/>
    <col min="3" max="3" width="12.75" customWidth="1"/>
    <col min="4" max="4" width="13.75" customWidth="1"/>
    <col min="5" max="5" width="16" customWidth="1"/>
    <col min="6" max="7" width="1.75" customWidth="1"/>
    <col min="8" max="9" width="9.75" customWidth="1"/>
  </cols>
  <sheetData>
    <row r="1" spans="1:11" ht="14.4" x14ac:dyDescent="0.25">
      <c r="A1" s="18"/>
      <c r="B1" s="18"/>
      <c r="C1" s="18"/>
      <c r="D1" s="18"/>
      <c r="E1" s="18"/>
      <c r="F1" s="18"/>
    </row>
    <row r="2" spans="1:11" ht="15.15" x14ac:dyDescent="0.25">
      <c r="A2" s="218" t="s">
        <v>142</v>
      </c>
      <c r="B2" s="218"/>
      <c r="C2" s="218"/>
      <c r="D2" s="218"/>
      <c r="E2" s="218"/>
      <c r="F2" s="20"/>
    </row>
    <row r="3" spans="1:11" ht="14.4" x14ac:dyDescent="0.25">
      <c r="A3" s="26" t="str">
        <f>"(As at end of "&amp;TEXT(Table1A!C7,"mmmm yyyy")&amp;")"</f>
        <v>(As at end of September 2017)</v>
      </c>
      <c r="B3" s="20"/>
      <c r="C3" s="20"/>
      <c r="D3" s="20"/>
      <c r="E3" s="20"/>
      <c r="F3" s="20"/>
    </row>
    <row r="4" spans="1:11" ht="14.4" x14ac:dyDescent="0.25">
      <c r="A4" s="26"/>
      <c r="B4" s="20"/>
      <c r="C4" s="20"/>
      <c r="D4" s="20"/>
      <c r="E4" s="20"/>
      <c r="F4" s="18"/>
    </row>
    <row r="5" spans="1:11" ht="14.4" x14ac:dyDescent="0.25">
      <c r="A5" s="18"/>
      <c r="B5" s="18"/>
      <c r="C5" s="18"/>
      <c r="D5" s="18"/>
      <c r="E5" s="18"/>
      <c r="F5" s="18"/>
    </row>
    <row r="6" spans="1:11" ht="14.4" x14ac:dyDescent="0.25">
      <c r="A6" s="18"/>
      <c r="B6" s="18"/>
      <c r="C6" s="18"/>
      <c r="D6" s="18"/>
      <c r="E6" s="29" t="s">
        <v>34</v>
      </c>
      <c r="F6" s="18"/>
    </row>
    <row r="7" spans="1:11" ht="14.4" x14ac:dyDescent="0.25">
      <c r="A7" s="18"/>
      <c r="B7" s="18"/>
      <c r="C7" s="95"/>
      <c r="D7" s="18"/>
      <c r="E7" s="18"/>
      <c r="F7" s="18"/>
    </row>
    <row r="8" spans="1:11" ht="14.4" x14ac:dyDescent="0.25">
      <c r="A8" s="18"/>
      <c r="B8" s="18"/>
      <c r="C8" s="18"/>
      <c r="D8" s="29" t="s">
        <v>35</v>
      </c>
      <c r="E8" s="18"/>
      <c r="F8" s="18"/>
    </row>
    <row r="9" spans="1:11" ht="14.4" x14ac:dyDescent="0.25">
      <c r="A9" s="18"/>
      <c r="B9" s="18"/>
      <c r="C9" s="30" t="s">
        <v>36</v>
      </c>
      <c r="D9" s="30" t="s">
        <v>37</v>
      </c>
      <c r="E9" s="30" t="s">
        <v>38</v>
      </c>
      <c r="F9" s="18"/>
      <c r="H9" s="15"/>
    </row>
    <row r="10" spans="1:11" ht="14.4" x14ac:dyDescent="0.25">
      <c r="A10" s="29" t="s">
        <v>86</v>
      </c>
      <c r="B10" s="40" t="s">
        <v>87</v>
      </c>
      <c r="C10" s="18"/>
      <c r="D10" s="18"/>
      <c r="E10" s="18"/>
      <c r="F10" s="18"/>
    </row>
    <row r="11" spans="1:11" ht="14.4" x14ac:dyDescent="0.25">
      <c r="A11" s="29"/>
      <c r="B11" s="40"/>
      <c r="C11" s="18"/>
      <c r="D11" s="18"/>
      <c r="E11" s="18"/>
      <c r="F11" s="18"/>
    </row>
    <row r="12" spans="1:11" ht="14.4" x14ac:dyDescent="0.25">
      <c r="A12" s="18"/>
      <c r="B12" s="31" t="s">
        <v>88</v>
      </c>
      <c r="C12" s="88">
        <v>70191.524000000005</v>
      </c>
      <c r="D12" s="88">
        <v>238549.087</v>
      </c>
      <c r="E12" s="88">
        <v>308740.61099999998</v>
      </c>
      <c r="F12" s="18"/>
      <c r="H12" s="17"/>
      <c r="I12" s="91"/>
      <c r="J12" s="91"/>
      <c r="K12" s="91"/>
    </row>
    <row r="13" spans="1:11" ht="14.4" x14ac:dyDescent="0.25">
      <c r="A13" s="18"/>
      <c r="B13" s="31"/>
      <c r="C13" s="88"/>
      <c r="D13" s="88"/>
      <c r="E13" s="88"/>
      <c r="F13" s="18"/>
      <c r="H13" s="17"/>
      <c r="I13" s="91"/>
      <c r="J13" s="91"/>
      <c r="K13" s="91"/>
    </row>
    <row r="14" spans="1:11" ht="14.4" x14ac:dyDescent="0.25">
      <c r="A14" s="18"/>
      <c r="B14" s="31" t="s">
        <v>89</v>
      </c>
      <c r="C14" s="88">
        <v>12689.949000000001</v>
      </c>
      <c r="D14" s="88">
        <v>183974.99100000001</v>
      </c>
      <c r="E14" s="88">
        <v>196664.94</v>
      </c>
      <c r="F14" s="18"/>
      <c r="H14" s="17"/>
      <c r="I14" s="91"/>
      <c r="J14" s="91"/>
      <c r="K14" s="91"/>
    </row>
    <row r="15" spans="1:11" ht="14.4" x14ac:dyDescent="0.25">
      <c r="A15" s="18"/>
      <c r="B15" s="31"/>
      <c r="C15" s="88"/>
      <c r="D15" s="88"/>
      <c r="E15" s="88"/>
      <c r="F15" s="18"/>
      <c r="H15" s="17"/>
      <c r="I15" s="91"/>
      <c r="J15" s="91"/>
      <c r="K15" s="91"/>
    </row>
    <row r="16" spans="1:11" ht="14.4" x14ac:dyDescent="0.25">
      <c r="A16" s="18"/>
      <c r="B16" s="31" t="s">
        <v>90</v>
      </c>
      <c r="C16" s="88">
        <v>4347485.6679999996</v>
      </c>
      <c r="D16" s="88">
        <v>1443904.889</v>
      </c>
      <c r="E16" s="88">
        <v>5791390.557</v>
      </c>
      <c r="F16" s="18"/>
      <c r="H16" s="17"/>
      <c r="I16" s="91"/>
      <c r="J16" s="91"/>
      <c r="K16" s="91"/>
    </row>
    <row r="17" spans="1:11" ht="14.4" x14ac:dyDescent="0.25">
      <c r="A17" s="18"/>
      <c r="B17" s="31"/>
      <c r="C17" s="88"/>
      <c r="D17" s="88"/>
      <c r="E17" s="88"/>
      <c r="F17" s="18"/>
      <c r="H17" s="17"/>
      <c r="I17" s="91"/>
      <c r="J17" s="91"/>
      <c r="K17" s="91"/>
    </row>
    <row r="18" spans="1:11" ht="14.4" x14ac:dyDescent="0.25">
      <c r="A18" s="18"/>
      <c r="B18" s="31" t="s">
        <v>91</v>
      </c>
      <c r="C18" s="88">
        <v>651483.25</v>
      </c>
      <c r="D18" s="88">
        <v>2036451.996</v>
      </c>
      <c r="E18" s="88">
        <v>2687935.2459999998</v>
      </c>
      <c r="F18" s="18"/>
      <c r="H18" s="17"/>
      <c r="I18" s="91"/>
      <c r="J18" s="91"/>
      <c r="K18" s="91"/>
    </row>
    <row r="19" spans="1:11" ht="14.4" x14ac:dyDescent="0.25">
      <c r="A19" s="18"/>
      <c r="B19" s="31"/>
      <c r="C19" s="88"/>
      <c r="D19" s="88"/>
      <c r="E19" s="88"/>
      <c r="F19" s="18"/>
      <c r="H19" s="17"/>
      <c r="I19" s="91"/>
      <c r="J19" s="91"/>
      <c r="K19" s="91"/>
    </row>
    <row r="20" spans="1:11" s="171" customFormat="1" ht="14.4" x14ac:dyDescent="0.25">
      <c r="A20" s="155"/>
      <c r="B20" s="185" t="s">
        <v>253</v>
      </c>
      <c r="C20" s="207">
        <v>347.22199999999998</v>
      </c>
      <c r="D20" s="207">
        <v>937.34900000000005</v>
      </c>
      <c r="E20" s="207">
        <v>1284.5709999999999</v>
      </c>
      <c r="F20" s="155"/>
      <c r="H20" s="213"/>
      <c r="I20" s="189"/>
      <c r="J20" s="189"/>
      <c r="K20" s="189"/>
    </row>
    <row r="21" spans="1:11" ht="14.4" x14ac:dyDescent="0.25">
      <c r="A21" s="18"/>
      <c r="B21" s="31"/>
      <c r="C21" s="88"/>
      <c r="D21" s="88"/>
      <c r="E21" s="88"/>
      <c r="F21" s="18"/>
      <c r="H21" s="17"/>
      <c r="I21" s="91"/>
      <c r="J21" s="91"/>
      <c r="K21" s="91"/>
    </row>
    <row r="22" spans="1:11" ht="14.4" x14ac:dyDescent="0.25">
      <c r="A22" s="18"/>
      <c r="B22" s="31" t="s">
        <v>92</v>
      </c>
      <c r="C22" s="88">
        <v>5082197.6129999999</v>
      </c>
      <c r="D22" s="88">
        <v>3903818.3119999999</v>
      </c>
      <c r="E22" s="88">
        <v>8986015.9250000007</v>
      </c>
      <c r="F22" s="18"/>
      <c r="H22" s="17"/>
      <c r="I22" s="91"/>
      <c r="J22" s="91"/>
      <c r="K22" s="91"/>
    </row>
    <row r="23" spans="1:11" ht="14.4" x14ac:dyDescent="0.25">
      <c r="A23" s="18"/>
      <c r="B23" s="31"/>
      <c r="C23" s="88"/>
      <c r="D23" s="88"/>
      <c r="E23" s="88"/>
      <c r="F23" s="18"/>
      <c r="H23" s="17"/>
      <c r="I23" s="91"/>
      <c r="J23" s="91"/>
      <c r="K23" s="91"/>
    </row>
    <row r="24" spans="1:11" ht="14.4" x14ac:dyDescent="0.25">
      <c r="A24" s="18"/>
      <c r="B24" s="31"/>
      <c r="C24" s="88"/>
      <c r="D24" s="88"/>
      <c r="E24" s="88"/>
      <c r="F24" s="18"/>
      <c r="H24" s="17"/>
      <c r="I24" s="91"/>
      <c r="J24" s="91"/>
      <c r="K24" s="91"/>
    </row>
    <row r="25" spans="1:11" ht="14.4" x14ac:dyDescent="0.25">
      <c r="A25" s="29" t="s">
        <v>93</v>
      </c>
      <c r="B25" s="40" t="s">
        <v>94</v>
      </c>
      <c r="C25" s="41"/>
      <c r="D25" s="41"/>
      <c r="E25" s="41"/>
      <c r="F25" s="18"/>
      <c r="H25" s="17"/>
      <c r="I25" s="91"/>
      <c r="J25" s="91"/>
      <c r="K25" s="91"/>
    </row>
    <row r="26" spans="1:11" ht="14.4" x14ac:dyDescent="0.25">
      <c r="A26" s="29"/>
      <c r="B26" s="40"/>
      <c r="C26" s="41"/>
      <c r="D26" s="41"/>
      <c r="E26" s="41"/>
      <c r="F26" s="18"/>
      <c r="H26" s="17"/>
      <c r="I26" s="91"/>
      <c r="J26" s="91"/>
      <c r="K26" s="91"/>
    </row>
    <row r="27" spans="1:11" ht="14.4" x14ac:dyDescent="0.25">
      <c r="A27" s="18"/>
      <c r="B27" s="31" t="s">
        <v>88</v>
      </c>
      <c r="C27" s="88">
        <v>258.101</v>
      </c>
      <c r="D27" s="88">
        <v>532.60400000000004</v>
      </c>
      <c r="E27" s="88">
        <v>790.70500000000004</v>
      </c>
      <c r="F27" s="18"/>
      <c r="H27" s="17"/>
      <c r="I27" s="91"/>
      <c r="J27" s="91"/>
      <c r="K27" s="91"/>
    </row>
    <row r="28" spans="1:11" ht="14.4" x14ac:dyDescent="0.25">
      <c r="A28" s="18"/>
      <c r="B28" s="31"/>
      <c r="C28" s="88"/>
      <c r="D28" s="88"/>
      <c r="E28" s="88"/>
      <c r="F28" s="18"/>
      <c r="H28" s="17"/>
      <c r="I28" s="91"/>
      <c r="J28" s="91"/>
      <c r="K28" s="91"/>
    </row>
    <row r="29" spans="1:11" ht="14.4" x14ac:dyDescent="0.25">
      <c r="A29" s="18"/>
      <c r="B29" s="31" t="s">
        <v>89</v>
      </c>
      <c r="C29" s="88">
        <v>0</v>
      </c>
      <c r="D29" s="88">
        <v>890.45600000000002</v>
      </c>
      <c r="E29" s="88">
        <v>890.45600000000002</v>
      </c>
      <c r="F29" s="18"/>
      <c r="H29" s="17"/>
      <c r="I29" s="91"/>
      <c r="J29" s="91"/>
      <c r="K29" s="91"/>
    </row>
    <row r="30" spans="1:11" ht="14.4" x14ac:dyDescent="0.25">
      <c r="A30" s="18"/>
      <c r="B30" s="31"/>
      <c r="C30" s="88"/>
      <c r="D30" s="88"/>
      <c r="E30" s="88"/>
      <c r="F30" s="18"/>
      <c r="H30" s="17"/>
      <c r="I30" s="91"/>
      <c r="J30" s="91"/>
      <c r="K30" s="91"/>
    </row>
    <row r="31" spans="1:11" ht="14.4" x14ac:dyDescent="0.25">
      <c r="A31" s="18"/>
      <c r="B31" s="31" t="s">
        <v>90</v>
      </c>
      <c r="C31" s="88">
        <v>15691.264999999999</v>
      </c>
      <c r="D31" s="88">
        <v>8539.5020000000004</v>
      </c>
      <c r="E31" s="88">
        <v>24230.767</v>
      </c>
      <c r="F31" s="18"/>
      <c r="H31" s="17"/>
      <c r="I31" s="91"/>
      <c r="J31" s="91"/>
      <c r="K31" s="91"/>
    </row>
    <row r="32" spans="1:11" ht="14.4" x14ac:dyDescent="0.25">
      <c r="A32" s="18"/>
      <c r="B32" s="31"/>
      <c r="C32" s="88"/>
      <c r="D32" s="88"/>
      <c r="E32" s="88"/>
      <c r="F32" s="18"/>
      <c r="H32" s="17"/>
      <c r="I32" s="91"/>
      <c r="J32" s="91"/>
      <c r="K32" s="91"/>
    </row>
    <row r="33" spans="1:11" ht="14.4" x14ac:dyDescent="0.25">
      <c r="A33" s="18"/>
      <c r="B33" s="31" t="s">
        <v>91</v>
      </c>
      <c r="C33" s="88">
        <v>1892.684</v>
      </c>
      <c r="D33" s="88">
        <v>16865.615000000002</v>
      </c>
      <c r="E33" s="88">
        <v>18758.298999999999</v>
      </c>
      <c r="F33" s="18"/>
      <c r="H33" s="17"/>
      <c r="I33" s="91"/>
      <c r="J33" s="91"/>
      <c r="K33" s="91"/>
    </row>
    <row r="34" spans="1:11" ht="14.4" x14ac:dyDescent="0.25">
      <c r="A34" s="18"/>
      <c r="B34" s="31"/>
      <c r="C34" s="88"/>
      <c r="D34" s="88"/>
      <c r="E34" s="88"/>
      <c r="F34" s="18"/>
      <c r="H34" s="17"/>
      <c r="I34" s="91"/>
      <c r="J34" s="91"/>
      <c r="K34" s="91"/>
    </row>
    <row r="35" spans="1:11" s="171" customFormat="1" ht="14.4" x14ac:dyDescent="0.25">
      <c r="A35" s="155"/>
      <c r="B35" s="185" t="s">
        <v>253</v>
      </c>
      <c r="C35" s="207">
        <v>0</v>
      </c>
      <c r="D35" s="207">
        <v>0</v>
      </c>
      <c r="E35" s="207">
        <v>0</v>
      </c>
      <c r="F35" s="155"/>
      <c r="H35" s="213"/>
      <c r="I35" s="189"/>
      <c r="J35" s="189"/>
      <c r="K35" s="189"/>
    </row>
    <row r="36" spans="1:11" ht="14.4" x14ac:dyDescent="0.25">
      <c r="A36" s="18"/>
      <c r="B36" s="31"/>
      <c r="C36" s="88"/>
      <c r="D36" s="88"/>
      <c r="E36" s="88"/>
      <c r="F36" s="18"/>
      <c r="H36" s="17"/>
      <c r="I36" s="91"/>
      <c r="J36" s="91"/>
      <c r="K36" s="91"/>
    </row>
    <row r="37" spans="1:11" ht="14.4" x14ac:dyDescent="0.25">
      <c r="A37" s="18"/>
      <c r="B37" s="31" t="s">
        <v>92</v>
      </c>
      <c r="C37" s="88">
        <v>17842.05</v>
      </c>
      <c r="D37" s="88">
        <v>26828.177</v>
      </c>
      <c r="E37" s="88">
        <v>44670.226999999999</v>
      </c>
      <c r="F37" s="18"/>
      <c r="H37" s="17"/>
      <c r="I37" s="91"/>
      <c r="J37" s="91"/>
      <c r="K37" s="91"/>
    </row>
    <row r="38" spans="1:11" ht="14.4" x14ac:dyDescent="0.25">
      <c r="A38" s="18"/>
      <c r="B38" s="31"/>
      <c r="C38" s="88"/>
      <c r="D38" s="88"/>
      <c r="E38" s="88"/>
      <c r="F38" s="18"/>
      <c r="H38" s="17"/>
      <c r="I38" s="91"/>
      <c r="J38" s="91"/>
      <c r="K38" s="91"/>
    </row>
    <row r="39" spans="1:11" ht="14.4" x14ac:dyDescent="0.25">
      <c r="A39" s="18"/>
      <c r="B39" s="31"/>
      <c r="C39" s="88"/>
      <c r="D39" s="88"/>
      <c r="E39" s="88"/>
      <c r="F39" s="18"/>
      <c r="H39" s="17"/>
      <c r="I39" s="91"/>
      <c r="J39" s="91"/>
      <c r="K39" s="91"/>
    </row>
    <row r="40" spans="1:11" ht="14.4" x14ac:dyDescent="0.25">
      <c r="A40" s="29" t="s">
        <v>95</v>
      </c>
      <c r="B40" s="40" t="s">
        <v>96</v>
      </c>
      <c r="C40" s="41"/>
      <c r="D40" s="41"/>
      <c r="E40" s="41"/>
      <c r="F40" s="18"/>
      <c r="H40" s="17"/>
      <c r="I40" s="91"/>
      <c r="J40" s="91"/>
      <c r="K40" s="91"/>
    </row>
    <row r="41" spans="1:11" ht="14.4" x14ac:dyDescent="0.25">
      <c r="A41" s="29"/>
      <c r="B41" s="40"/>
      <c r="C41" s="41"/>
      <c r="D41" s="41"/>
      <c r="E41" s="41"/>
      <c r="F41" s="18"/>
      <c r="H41" s="17"/>
      <c r="I41" s="91"/>
      <c r="J41" s="91"/>
      <c r="K41" s="91"/>
    </row>
    <row r="42" spans="1:11" ht="14.4" x14ac:dyDescent="0.25">
      <c r="A42" s="18"/>
      <c r="B42" s="31" t="s">
        <v>88</v>
      </c>
      <c r="C42" s="88">
        <v>0.55600000000000005</v>
      </c>
      <c r="D42" s="88">
        <v>5.0510000000000002</v>
      </c>
      <c r="E42" s="88">
        <v>5.6070000000000002</v>
      </c>
      <c r="F42" s="18"/>
      <c r="H42" s="17"/>
      <c r="I42" s="91"/>
      <c r="J42" s="91"/>
      <c r="K42" s="91"/>
    </row>
    <row r="43" spans="1:11" ht="14.4" x14ac:dyDescent="0.25">
      <c r="A43" s="18"/>
      <c r="B43" s="31"/>
      <c r="C43" s="88"/>
      <c r="D43" s="88"/>
      <c r="E43" s="88"/>
      <c r="F43" s="18"/>
      <c r="H43" s="17"/>
      <c r="I43" s="91"/>
      <c r="J43" s="91"/>
      <c r="K43" s="91"/>
    </row>
    <row r="44" spans="1:11" ht="14.4" x14ac:dyDescent="0.25">
      <c r="A44" s="18"/>
      <c r="B44" s="31" t="s">
        <v>89</v>
      </c>
      <c r="C44" s="88">
        <v>9.2799999999999994</v>
      </c>
      <c r="D44" s="88">
        <v>133.95400000000001</v>
      </c>
      <c r="E44" s="88">
        <v>143.23400000000001</v>
      </c>
      <c r="F44" s="18"/>
      <c r="H44" s="17"/>
      <c r="I44" s="91"/>
      <c r="J44" s="91"/>
      <c r="K44" s="91"/>
    </row>
    <row r="45" spans="1:11" ht="14.4" x14ac:dyDescent="0.25">
      <c r="A45" s="18"/>
      <c r="B45" s="31"/>
      <c r="C45" s="88"/>
      <c r="D45" s="88"/>
      <c r="E45" s="88"/>
      <c r="F45" s="18"/>
      <c r="H45" s="17"/>
      <c r="I45" s="91"/>
      <c r="J45" s="91"/>
      <c r="K45" s="91"/>
    </row>
    <row r="46" spans="1:11" ht="14.4" x14ac:dyDescent="0.25">
      <c r="A46" s="18"/>
      <c r="B46" s="31" t="s">
        <v>90</v>
      </c>
      <c r="C46" s="88">
        <v>12380.92</v>
      </c>
      <c r="D46" s="88">
        <v>78.117999999999995</v>
      </c>
      <c r="E46" s="88">
        <v>12459.038</v>
      </c>
      <c r="F46" s="18"/>
      <c r="H46" s="17"/>
      <c r="I46" s="91"/>
      <c r="J46" s="91"/>
      <c r="K46" s="91"/>
    </row>
    <row r="47" spans="1:11" ht="14.4" x14ac:dyDescent="0.25">
      <c r="A47" s="18"/>
      <c r="B47" s="31"/>
      <c r="C47" s="88"/>
      <c r="D47" s="88"/>
      <c r="E47" s="88"/>
      <c r="F47" s="18"/>
      <c r="H47" s="17"/>
      <c r="I47" s="91"/>
      <c r="J47" s="91"/>
      <c r="K47" s="91"/>
    </row>
    <row r="48" spans="1:11" ht="12.8" customHeight="1" x14ac:dyDescent="0.25">
      <c r="A48" s="18"/>
      <c r="B48" s="31" t="s">
        <v>91</v>
      </c>
      <c r="C48" s="88">
        <v>23.873999999999999</v>
      </c>
      <c r="D48" s="88">
        <v>5475.0640000000003</v>
      </c>
      <c r="E48" s="88">
        <v>5498.9380000000001</v>
      </c>
      <c r="F48" s="18"/>
      <c r="H48" s="17"/>
      <c r="I48" s="91"/>
      <c r="J48" s="91"/>
      <c r="K48" s="91"/>
    </row>
    <row r="49" spans="1:11" ht="12.8" customHeight="1" x14ac:dyDescent="0.25">
      <c r="A49" s="18"/>
      <c r="B49" s="31"/>
      <c r="C49" s="88"/>
      <c r="D49" s="88"/>
      <c r="E49" s="88"/>
      <c r="F49" s="18"/>
      <c r="H49" s="17"/>
      <c r="I49" s="91"/>
      <c r="J49" s="91"/>
      <c r="K49" s="91"/>
    </row>
    <row r="50" spans="1:11" s="171" customFormat="1" ht="14.4" x14ac:dyDescent="0.25">
      <c r="A50" s="155"/>
      <c r="B50" s="185" t="s">
        <v>253</v>
      </c>
      <c r="C50" s="207">
        <v>0</v>
      </c>
      <c r="D50" s="207">
        <v>0</v>
      </c>
      <c r="E50" s="207">
        <v>0</v>
      </c>
      <c r="F50" s="155"/>
      <c r="H50" s="213"/>
      <c r="I50" s="189"/>
      <c r="J50" s="189"/>
      <c r="K50" s="189"/>
    </row>
    <row r="51" spans="1:11" ht="12.8" customHeight="1" x14ac:dyDescent="0.25">
      <c r="A51" s="18"/>
      <c r="B51" s="31"/>
      <c r="C51" s="88"/>
      <c r="D51" s="88"/>
      <c r="E51" s="88"/>
      <c r="F51" s="18"/>
      <c r="H51" s="17"/>
      <c r="I51" s="91"/>
      <c r="J51" s="91"/>
      <c r="K51" s="91"/>
    </row>
    <row r="52" spans="1:11" ht="14.4" x14ac:dyDescent="0.25">
      <c r="A52" s="18"/>
      <c r="B52" s="31" t="s">
        <v>92</v>
      </c>
      <c r="C52" s="88">
        <v>12414.63</v>
      </c>
      <c r="D52" s="88">
        <v>5692.1869999999999</v>
      </c>
      <c r="E52" s="88">
        <v>18107</v>
      </c>
      <c r="F52" s="18"/>
      <c r="H52" s="17"/>
      <c r="I52" s="91"/>
      <c r="J52" s="91"/>
      <c r="K52" s="91"/>
    </row>
    <row r="53" spans="1:11" ht="14.4" x14ac:dyDescent="0.25">
      <c r="A53" s="18"/>
      <c r="B53" s="18"/>
      <c r="C53" s="18"/>
      <c r="D53" s="18"/>
      <c r="E53" s="18"/>
      <c r="F53" s="18"/>
    </row>
    <row r="54" spans="1:11" ht="14.4" x14ac:dyDescent="0.25">
      <c r="A54" s="18"/>
      <c r="B54" s="18"/>
      <c r="C54" s="18"/>
      <c r="D54" s="18"/>
      <c r="E54" s="18"/>
      <c r="F54" s="18"/>
    </row>
    <row r="56" spans="1:11" ht="14.4" x14ac:dyDescent="0.25">
      <c r="A56" s="31" t="s">
        <v>33</v>
      </c>
      <c r="B56" s="18"/>
      <c r="C56" s="18"/>
      <c r="D56" s="18"/>
      <c r="E56" s="18"/>
      <c r="F56" s="18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customWidth="1"/>
    <col min="2" max="2" width="45.75" customWidth="1"/>
    <col min="3" max="5" width="12.75" customWidth="1"/>
    <col min="6" max="7" width="1.75" customWidth="1"/>
    <col min="8" max="8" width="7.75" customWidth="1"/>
  </cols>
  <sheetData>
    <row r="1" spans="1:11" ht="12.45" customHeight="1" x14ac:dyDescent="0.25">
      <c r="A1" s="18"/>
      <c r="B1" s="18"/>
      <c r="C1" s="23"/>
      <c r="D1" s="23"/>
      <c r="E1" s="18"/>
      <c r="F1" s="18"/>
    </row>
    <row r="2" spans="1:11" s="14" customFormat="1" ht="18" x14ac:dyDescent="0.3">
      <c r="A2" s="87" t="s">
        <v>143</v>
      </c>
      <c r="B2" s="13"/>
      <c r="C2" s="13"/>
      <c r="D2" s="13"/>
      <c r="E2" s="13"/>
      <c r="F2" s="13"/>
    </row>
    <row r="3" spans="1:11" ht="14.4" x14ac:dyDescent="0.25">
      <c r="A3" s="26" t="str">
        <f>'Table1C Monsupp'!A3</f>
        <v>(As at end of September 2017)</v>
      </c>
      <c r="B3" s="20"/>
      <c r="C3" s="20"/>
      <c r="D3" s="20"/>
      <c r="E3" s="20"/>
      <c r="F3" s="20"/>
    </row>
    <row r="4" spans="1:11" ht="12.45" customHeight="1" x14ac:dyDescent="0.25">
      <c r="A4" s="26"/>
      <c r="B4" s="20"/>
      <c r="C4" s="20"/>
      <c r="D4" s="20"/>
      <c r="E4" s="20"/>
      <c r="F4" s="18"/>
    </row>
    <row r="5" spans="1:11" ht="12.45" customHeight="1" x14ac:dyDescent="0.25">
      <c r="A5" s="18"/>
      <c r="B5" s="18"/>
      <c r="C5" s="18"/>
      <c r="D5" s="18"/>
      <c r="E5" s="18"/>
      <c r="F5" s="18"/>
    </row>
    <row r="6" spans="1:11" ht="12.45" customHeight="1" x14ac:dyDescent="0.25">
      <c r="A6" s="18"/>
      <c r="B6" s="18"/>
      <c r="C6" s="18"/>
      <c r="D6" s="18"/>
      <c r="E6" s="29" t="s">
        <v>73</v>
      </c>
      <c r="F6" s="18"/>
    </row>
    <row r="7" spans="1:11" ht="12.45" customHeight="1" x14ac:dyDescent="0.25">
      <c r="A7" s="18"/>
      <c r="B7" s="18"/>
      <c r="C7" s="95"/>
      <c r="D7" s="18"/>
      <c r="E7" s="18"/>
      <c r="F7" s="18"/>
    </row>
    <row r="8" spans="1:11" ht="12.45" customHeight="1" x14ac:dyDescent="0.25">
      <c r="A8" s="18"/>
      <c r="B8" s="18"/>
      <c r="C8" s="18"/>
      <c r="D8" s="29" t="s">
        <v>35</v>
      </c>
      <c r="E8" s="18"/>
      <c r="F8" s="18"/>
    </row>
    <row r="9" spans="1:11" ht="12.45" customHeight="1" x14ac:dyDescent="0.25">
      <c r="A9" s="18"/>
      <c r="B9" s="18"/>
      <c r="C9" s="30" t="s">
        <v>36</v>
      </c>
      <c r="D9" s="30" t="s">
        <v>37</v>
      </c>
      <c r="E9" s="30" t="s">
        <v>38</v>
      </c>
      <c r="F9" s="18"/>
      <c r="H9" s="15"/>
    </row>
    <row r="10" spans="1:11" ht="12.45" customHeight="1" x14ac:dyDescent="0.25">
      <c r="A10" s="31" t="s">
        <v>74</v>
      </c>
      <c r="B10" s="31" t="s">
        <v>75</v>
      </c>
      <c r="C10" s="18"/>
      <c r="D10" s="18"/>
      <c r="E10" s="18"/>
      <c r="F10" s="18"/>
    </row>
    <row r="11" spans="1:11" ht="12.45" customHeight="1" x14ac:dyDescent="0.25">
      <c r="A11" s="18"/>
      <c r="B11" s="40" t="s">
        <v>76</v>
      </c>
      <c r="C11" s="18"/>
      <c r="D11" s="18"/>
      <c r="E11" s="18"/>
      <c r="F11" s="18"/>
    </row>
    <row r="12" spans="1:11" ht="12.45" customHeight="1" x14ac:dyDescent="0.25">
      <c r="A12" s="18"/>
      <c r="B12" s="40"/>
      <c r="C12" s="18"/>
      <c r="D12" s="18"/>
      <c r="E12" s="18"/>
      <c r="F12" s="18"/>
    </row>
    <row r="13" spans="1:11" ht="12.45" customHeight="1" x14ac:dyDescent="0.25">
      <c r="A13" s="18"/>
      <c r="B13" s="31" t="s">
        <v>77</v>
      </c>
      <c r="C13" s="89">
        <v>64248.127</v>
      </c>
      <c r="D13" s="89">
        <v>110146.11599999999</v>
      </c>
      <c r="E13" s="89">
        <v>174394.24299999999</v>
      </c>
      <c r="F13" s="18"/>
      <c r="H13" s="17"/>
      <c r="I13" s="163"/>
      <c r="J13" s="163"/>
      <c r="K13" s="163"/>
    </row>
    <row r="14" spans="1:11" ht="12.45" customHeight="1" x14ac:dyDescent="0.25">
      <c r="A14" s="18"/>
      <c r="B14" s="31"/>
      <c r="C14" s="89"/>
      <c r="D14" s="89"/>
      <c r="E14" s="89"/>
      <c r="F14" s="18"/>
      <c r="H14" s="17"/>
      <c r="I14" s="163"/>
      <c r="J14" s="163"/>
      <c r="K14" s="163"/>
    </row>
    <row r="15" spans="1:11" ht="12.45" customHeight="1" x14ac:dyDescent="0.25">
      <c r="A15" s="18"/>
      <c r="B15" s="31" t="s">
        <v>78</v>
      </c>
      <c r="C15" s="89">
        <v>210687.557</v>
      </c>
      <c r="D15" s="89">
        <v>364700.255</v>
      </c>
      <c r="E15" s="89">
        <v>575387.81200000003</v>
      </c>
      <c r="F15" s="18"/>
      <c r="H15" s="17"/>
      <c r="I15" s="163"/>
      <c r="J15" s="163"/>
      <c r="K15" s="163"/>
    </row>
    <row r="16" spans="1:11" ht="12.45" customHeight="1" x14ac:dyDescent="0.25">
      <c r="A16" s="18"/>
      <c r="B16" s="31"/>
      <c r="C16" s="89"/>
      <c r="D16" s="89"/>
      <c r="E16" s="89"/>
      <c r="F16" s="18"/>
      <c r="H16" s="17"/>
      <c r="I16" s="163"/>
      <c r="J16" s="163"/>
      <c r="K16" s="163"/>
    </row>
    <row r="17" spans="1:11" ht="12.45" customHeight="1" x14ac:dyDescent="0.25">
      <c r="A17" s="18"/>
      <c r="B17" s="31" t="s">
        <v>79</v>
      </c>
      <c r="C17" s="89">
        <v>168834.427</v>
      </c>
      <c r="D17" s="89">
        <v>150278.823</v>
      </c>
      <c r="E17" s="89">
        <v>319113.25</v>
      </c>
      <c r="F17" s="18"/>
      <c r="H17" s="17"/>
      <c r="I17" s="163"/>
      <c r="J17" s="163"/>
      <c r="K17" s="163"/>
    </row>
    <row r="18" spans="1:11" ht="12.45" customHeight="1" x14ac:dyDescent="0.25">
      <c r="A18" s="18"/>
      <c r="B18" s="31"/>
      <c r="C18" s="89"/>
      <c r="D18" s="89"/>
      <c r="E18" s="89"/>
      <c r="F18" s="18"/>
      <c r="H18" s="17"/>
      <c r="I18" s="163"/>
      <c r="J18" s="163"/>
      <c r="K18" s="163"/>
    </row>
    <row r="19" spans="1:11" ht="12.45" customHeight="1" x14ac:dyDescent="0.25">
      <c r="A19" s="18"/>
      <c r="B19" s="31" t="s">
        <v>80</v>
      </c>
      <c r="C19" s="89">
        <v>443770.11099999998</v>
      </c>
      <c r="D19" s="89">
        <v>625125.19400000002</v>
      </c>
      <c r="E19" s="89">
        <v>1068895.3049999999</v>
      </c>
      <c r="F19" s="18"/>
      <c r="H19" s="17"/>
      <c r="I19" s="163"/>
      <c r="J19" s="163"/>
      <c r="K19" s="163"/>
    </row>
    <row r="20" spans="1:11" ht="12.45" customHeight="1" x14ac:dyDescent="0.25">
      <c r="A20" s="18"/>
      <c r="B20" s="31"/>
      <c r="C20" s="89"/>
      <c r="D20" s="89"/>
      <c r="E20" s="89"/>
      <c r="F20" s="18"/>
      <c r="H20" s="17"/>
      <c r="I20" s="163"/>
      <c r="J20" s="163"/>
      <c r="K20" s="163"/>
    </row>
    <row r="21" spans="1:11" ht="12.45" customHeight="1" x14ac:dyDescent="0.25">
      <c r="A21" s="18"/>
      <c r="B21" s="31"/>
      <c r="C21" s="89"/>
      <c r="D21" s="89"/>
      <c r="E21" s="89"/>
      <c r="F21" s="18"/>
      <c r="H21" s="17"/>
      <c r="I21" s="163"/>
      <c r="J21" s="163"/>
      <c r="K21" s="163"/>
    </row>
    <row r="22" spans="1:11" ht="12.45" customHeight="1" x14ac:dyDescent="0.25">
      <c r="A22" s="31" t="s">
        <v>81</v>
      </c>
      <c r="B22" s="31" t="s">
        <v>82</v>
      </c>
      <c r="C22" s="41"/>
      <c r="D22" s="41"/>
      <c r="E22" s="41"/>
      <c r="F22" s="18"/>
      <c r="H22" s="16"/>
      <c r="I22" s="163"/>
      <c r="J22" s="163"/>
      <c r="K22" s="163"/>
    </row>
    <row r="23" spans="1:11" ht="12.45" customHeight="1" x14ac:dyDescent="0.25">
      <c r="A23" s="18"/>
      <c r="B23" s="40" t="s">
        <v>83</v>
      </c>
      <c r="C23" s="41"/>
      <c r="D23" s="41"/>
      <c r="E23" s="41"/>
      <c r="F23" s="18"/>
      <c r="H23" s="16"/>
      <c r="I23" s="163"/>
      <c r="J23" s="163"/>
      <c r="K23" s="163"/>
    </row>
    <row r="24" spans="1:11" ht="12.45" customHeight="1" x14ac:dyDescent="0.25">
      <c r="A24" s="18"/>
      <c r="B24" s="40"/>
      <c r="C24" s="41"/>
      <c r="D24" s="41"/>
      <c r="E24" s="41"/>
      <c r="F24" s="18"/>
      <c r="H24" s="16"/>
      <c r="I24" s="163"/>
      <c r="J24" s="163"/>
      <c r="K24" s="163"/>
    </row>
    <row r="25" spans="1:11" ht="12.45" customHeight="1" x14ac:dyDescent="0.25">
      <c r="A25" s="18"/>
      <c r="B25" s="31" t="s">
        <v>77</v>
      </c>
      <c r="C25" s="89">
        <v>30.09</v>
      </c>
      <c r="D25" s="89">
        <v>413.072</v>
      </c>
      <c r="E25" s="89">
        <v>443.16199999999998</v>
      </c>
      <c r="F25" s="18"/>
      <c r="H25" s="17"/>
      <c r="I25" s="163"/>
      <c r="J25" s="163"/>
      <c r="K25" s="163"/>
    </row>
    <row r="26" spans="1:11" ht="12.45" customHeight="1" x14ac:dyDescent="0.25">
      <c r="A26" s="18"/>
      <c r="B26" s="31"/>
      <c r="C26" s="89"/>
      <c r="D26" s="89"/>
      <c r="E26" s="89"/>
      <c r="F26" s="18"/>
      <c r="H26" s="17"/>
      <c r="I26" s="163"/>
      <c r="J26" s="163"/>
      <c r="K26" s="163"/>
    </row>
    <row r="27" spans="1:11" ht="12.45" customHeight="1" x14ac:dyDescent="0.25">
      <c r="A27" s="18"/>
      <c r="B27" s="31" t="s">
        <v>78</v>
      </c>
      <c r="C27" s="89">
        <v>3854.25</v>
      </c>
      <c r="D27" s="89">
        <v>1448.7560000000001</v>
      </c>
      <c r="E27" s="89">
        <v>5303.0060000000003</v>
      </c>
      <c r="F27" s="18"/>
      <c r="H27" s="17"/>
      <c r="I27" s="163"/>
      <c r="J27" s="163"/>
      <c r="K27" s="163"/>
    </row>
    <row r="28" spans="1:11" ht="12.45" customHeight="1" x14ac:dyDescent="0.25">
      <c r="A28" s="18"/>
      <c r="B28" s="31"/>
      <c r="C28" s="89"/>
      <c r="D28" s="89"/>
      <c r="E28" s="89"/>
      <c r="F28" s="18"/>
      <c r="H28" s="17"/>
      <c r="I28" s="163"/>
      <c r="J28" s="163"/>
      <c r="K28" s="163"/>
    </row>
    <row r="29" spans="1:11" ht="12.45" customHeight="1" x14ac:dyDescent="0.25">
      <c r="A29" s="18"/>
      <c r="B29" s="31" t="s">
        <v>79</v>
      </c>
      <c r="C29" s="89">
        <v>431</v>
      </c>
      <c r="D29" s="89">
        <v>1050.771</v>
      </c>
      <c r="E29" s="89">
        <v>1481.771</v>
      </c>
      <c r="F29" s="18"/>
      <c r="H29" s="17"/>
      <c r="I29" s="163"/>
      <c r="J29" s="163"/>
      <c r="K29" s="163"/>
    </row>
    <row r="30" spans="1:11" ht="12.45" customHeight="1" x14ac:dyDescent="0.25">
      <c r="A30" s="18"/>
      <c r="B30" s="31"/>
      <c r="C30" s="89"/>
      <c r="D30" s="89"/>
      <c r="E30" s="89"/>
      <c r="F30" s="18"/>
      <c r="H30" s="17"/>
      <c r="I30" s="163"/>
      <c r="J30" s="163"/>
      <c r="K30" s="163"/>
    </row>
    <row r="31" spans="1:11" ht="12.45" customHeight="1" x14ac:dyDescent="0.25">
      <c r="A31" s="18"/>
      <c r="B31" s="31" t="s">
        <v>80</v>
      </c>
      <c r="C31" s="89">
        <v>4315.34</v>
      </c>
      <c r="D31" s="89">
        <v>2912.5990000000002</v>
      </c>
      <c r="E31" s="89">
        <v>7227.9390000000003</v>
      </c>
      <c r="F31" s="18"/>
      <c r="H31" s="17"/>
      <c r="I31" s="163"/>
      <c r="J31" s="163"/>
      <c r="K31" s="163"/>
    </row>
    <row r="32" spans="1:11" ht="12.45" customHeight="1" x14ac:dyDescent="0.25">
      <c r="A32" s="18"/>
      <c r="B32" s="31"/>
      <c r="C32" s="89"/>
      <c r="D32" s="89"/>
      <c r="E32" s="89"/>
      <c r="F32" s="18"/>
      <c r="H32" s="17"/>
      <c r="I32" s="163"/>
      <c r="J32" s="163"/>
      <c r="K32" s="163"/>
    </row>
    <row r="33" spans="1:11" ht="12.45" customHeight="1" x14ac:dyDescent="0.25">
      <c r="A33" s="18"/>
      <c r="B33" s="31"/>
      <c r="C33" s="89"/>
      <c r="D33" s="89"/>
      <c r="E33" s="89"/>
      <c r="F33" s="18"/>
      <c r="H33" s="17"/>
      <c r="I33" s="163"/>
      <c r="J33" s="163"/>
      <c r="K33" s="163"/>
    </row>
    <row r="34" spans="1:11" ht="12.45" customHeight="1" x14ac:dyDescent="0.25">
      <c r="A34" s="31" t="s">
        <v>84</v>
      </c>
      <c r="B34" s="31" t="s">
        <v>99</v>
      </c>
      <c r="C34" s="41"/>
      <c r="D34" s="41"/>
      <c r="E34" s="41"/>
      <c r="F34" s="18"/>
      <c r="H34" s="17"/>
      <c r="I34" s="163"/>
      <c r="J34" s="163"/>
      <c r="K34" s="163"/>
    </row>
    <row r="35" spans="1:11" ht="12.45" customHeight="1" x14ac:dyDescent="0.25">
      <c r="A35" s="18"/>
      <c r="B35" s="40" t="s">
        <v>83</v>
      </c>
      <c r="C35" s="41"/>
      <c r="D35" s="41"/>
      <c r="E35" s="41"/>
      <c r="F35" s="18"/>
      <c r="H35" s="17"/>
      <c r="I35" s="163"/>
      <c r="J35" s="163"/>
      <c r="K35" s="163"/>
    </row>
    <row r="36" spans="1:11" ht="12.45" customHeight="1" x14ac:dyDescent="0.25">
      <c r="A36" s="18"/>
      <c r="B36" s="40"/>
      <c r="C36" s="41"/>
      <c r="D36" s="41"/>
      <c r="E36" s="41"/>
      <c r="F36" s="18"/>
      <c r="H36" s="17"/>
      <c r="I36" s="163"/>
      <c r="J36" s="163"/>
      <c r="K36" s="163"/>
    </row>
    <row r="37" spans="1:11" ht="12.45" customHeight="1" x14ac:dyDescent="0.25">
      <c r="A37" s="18"/>
      <c r="B37" s="31" t="s">
        <v>77</v>
      </c>
      <c r="C37" s="89">
        <v>0</v>
      </c>
      <c r="D37" s="89">
        <v>0</v>
      </c>
      <c r="E37" s="89">
        <v>0</v>
      </c>
      <c r="F37" s="42" t="s">
        <v>85</v>
      </c>
      <c r="G37" s="10"/>
      <c r="H37" s="17"/>
      <c r="I37" s="163"/>
      <c r="J37" s="163"/>
      <c r="K37" s="163"/>
    </row>
    <row r="38" spans="1:11" ht="12.45" customHeight="1" x14ac:dyDescent="0.25">
      <c r="A38" s="18"/>
      <c r="B38" s="31"/>
      <c r="C38" s="89"/>
      <c r="D38" s="89"/>
      <c r="E38" s="89"/>
      <c r="F38" s="42"/>
      <c r="G38" s="10"/>
      <c r="H38" s="17"/>
      <c r="I38" s="163"/>
      <c r="J38" s="163"/>
      <c r="K38" s="163"/>
    </row>
    <row r="39" spans="1:11" ht="12.45" customHeight="1" x14ac:dyDescent="0.25">
      <c r="A39" s="18"/>
      <c r="B39" s="31" t="s">
        <v>78</v>
      </c>
      <c r="C39" s="89">
        <v>6211.8</v>
      </c>
      <c r="D39" s="89">
        <v>1099.194</v>
      </c>
      <c r="E39" s="89">
        <v>7310.9939999999997</v>
      </c>
      <c r="F39" s="18"/>
      <c r="H39" s="17"/>
      <c r="I39" s="163"/>
      <c r="J39" s="163"/>
      <c r="K39" s="163"/>
    </row>
    <row r="40" spans="1:11" ht="12.45" customHeight="1" x14ac:dyDescent="0.25">
      <c r="A40" s="18"/>
      <c r="B40" s="31"/>
      <c r="C40" s="89"/>
      <c r="D40" s="89"/>
      <c r="E40" s="89"/>
      <c r="F40" s="18"/>
      <c r="H40" s="17"/>
      <c r="I40" s="163"/>
      <c r="J40" s="163"/>
      <c r="K40" s="163"/>
    </row>
    <row r="41" spans="1:11" ht="12.45" customHeight="1" x14ac:dyDescent="0.25">
      <c r="A41" s="18"/>
      <c r="B41" s="31" t="s">
        <v>79</v>
      </c>
      <c r="C41" s="89">
        <v>0</v>
      </c>
      <c r="D41" s="89">
        <v>351.50700000000001</v>
      </c>
      <c r="E41" s="89">
        <v>351.50700000000001</v>
      </c>
      <c r="F41" s="18"/>
      <c r="H41" s="17"/>
      <c r="I41" s="163"/>
      <c r="J41" s="163"/>
      <c r="K41" s="163"/>
    </row>
    <row r="42" spans="1:11" ht="12.45" customHeight="1" x14ac:dyDescent="0.25">
      <c r="A42" s="18"/>
      <c r="B42" s="31"/>
      <c r="C42" s="89"/>
      <c r="D42" s="89"/>
      <c r="E42" s="89"/>
      <c r="F42" s="18"/>
      <c r="H42" s="17"/>
      <c r="I42" s="163"/>
      <c r="J42" s="163"/>
      <c r="K42" s="163"/>
    </row>
    <row r="43" spans="1:11" ht="12.45" customHeight="1" x14ac:dyDescent="0.25">
      <c r="A43" s="18"/>
      <c r="B43" s="31" t="s">
        <v>80</v>
      </c>
      <c r="C43" s="89">
        <v>6211.8</v>
      </c>
      <c r="D43" s="89">
        <v>1450.701</v>
      </c>
      <c r="E43" s="89">
        <v>7662.5010000000002</v>
      </c>
      <c r="F43" s="18"/>
      <c r="H43" s="17"/>
      <c r="I43" s="163"/>
      <c r="J43" s="163"/>
      <c r="K43" s="163"/>
    </row>
    <row r="44" spans="1:11" ht="12.45" customHeight="1" x14ac:dyDescent="0.25">
      <c r="A44" s="18"/>
      <c r="B44" s="18"/>
      <c r="C44" s="18"/>
      <c r="D44" s="18"/>
      <c r="E44" s="18"/>
      <c r="F44" s="18"/>
      <c r="H44" s="2"/>
    </row>
    <row r="45" spans="1:11" ht="12.45" customHeight="1" x14ac:dyDescent="0.25">
      <c r="A45" s="18"/>
      <c r="B45" s="18"/>
      <c r="C45" s="18"/>
      <c r="D45" s="18"/>
      <c r="E45" s="18"/>
      <c r="F45" s="18"/>
      <c r="H45" s="2"/>
    </row>
    <row r="46" spans="1:11" ht="12.45" customHeight="1" x14ac:dyDescent="0.25">
      <c r="A46" s="18"/>
      <c r="B46" s="18"/>
      <c r="C46" s="32"/>
      <c r="D46" s="32"/>
      <c r="E46" s="32"/>
      <c r="F46" s="18"/>
    </row>
    <row r="47" spans="1:11" ht="12.45" customHeight="1" x14ac:dyDescent="0.25">
      <c r="A47" s="31" t="s">
        <v>33</v>
      </c>
      <c r="B47" s="18"/>
      <c r="C47" s="18"/>
      <c r="D47" s="18"/>
      <c r="E47" s="18"/>
      <c r="F47" s="18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L55" sqref="L55"/>
    </sheetView>
  </sheetViews>
  <sheetFormatPr defaultColWidth="11" defaultRowHeight="15.85" x14ac:dyDescent="0.25"/>
  <cols>
    <col min="1" max="1" width="4.125" style="55" customWidth="1"/>
    <col min="2" max="2" width="45.625" style="55" customWidth="1"/>
    <col min="3" max="3" width="18.625" style="55" customWidth="1"/>
    <col min="4" max="4" width="18.125" style="55" customWidth="1"/>
    <col min="5" max="5" width="17.25" style="55" customWidth="1"/>
    <col min="6" max="6" width="1.875" style="55" customWidth="1"/>
    <col min="7" max="7" width="4.375" style="56" customWidth="1"/>
    <col min="8" max="8" width="4.75" style="55" customWidth="1"/>
    <col min="9" max="9" width="4.125" style="55" customWidth="1"/>
    <col min="10" max="10" width="4.125" style="55" hidden="1" customWidth="1"/>
    <col min="11" max="13" width="11.375" style="55" hidden="1" customWidth="1"/>
    <col min="14" max="14" width="5.625" style="55" customWidth="1"/>
    <col min="15" max="15" width="0.125" style="55" customWidth="1"/>
    <col min="16" max="20" width="11.375" style="55" customWidth="1"/>
    <col min="21" max="21" width="2.25" style="55" customWidth="1"/>
    <col min="22" max="22" width="12.375" style="55" customWidth="1"/>
    <col min="23" max="23" width="2.625" style="55" customWidth="1"/>
    <col min="24" max="28" width="11" style="55" customWidth="1"/>
    <col min="29" max="16384" width="11" style="55"/>
  </cols>
  <sheetData>
    <row r="1" spans="1:30" ht="18" customHeight="1" x14ac:dyDescent="0.25">
      <c r="X1" s="3"/>
      <c r="Y1" s="3"/>
      <c r="Z1" s="3"/>
      <c r="AA1" s="3"/>
    </row>
    <row r="2" spans="1:30" s="14" customFormat="1" ht="18" x14ac:dyDescent="0.3">
      <c r="A2" s="221" t="s">
        <v>145</v>
      </c>
      <c r="B2" s="221"/>
      <c r="C2" s="221"/>
      <c r="D2" s="221"/>
      <c r="E2" s="221"/>
      <c r="F2" s="221"/>
      <c r="H2" s="14" t="s">
        <v>129</v>
      </c>
    </row>
    <row r="3" spans="1:30" ht="14.95" customHeight="1" x14ac:dyDescent="0.25">
      <c r="A3" s="222" t="str">
        <f>'Table 1F Monmarket'!A3</f>
        <v>(As at end of September 2017)</v>
      </c>
      <c r="B3" s="222"/>
      <c r="C3" s="222"/>
      <c r="D3" s="222"/>
      <c r="E3" s="222"/>
      <c r="F3" s="222"/>
      <c r="G3" s="59"/>
      <c r="U3" s="58"/>
      <c r="X3" s="3"/>
      <c r="Y3" s="3"/>
      <c r="Z3" s="3"/>
      <c r="AA3" s="3"/>
      <c r="AC3" s="58"/>
    </row>
    <row r="4" spans="1:30" ht="16.600000000000001" customHeight="1" x14ac:dyDescent="0.25">
      <c r="A4" s="69"/>
      <c r="B4" s="69"/>
      <c r="C4" s="69"/>
      <c r="D4" s="69"/>
      <c r="E4" s="220"/>
      <c r="F4" s="220"/>
      <c r="G4" s="59"/>
      <c r="U4" s="58"/>
      <c r="X4" s="3"/>
      <c r="Y4" s="3"/>
      <c r="Z4" s="3"/>
      <c r="AA4" s="3"/>
      <c r="AC4" s="58"/>
    </row>
    <row r="5" spans="1:30" x14ac:dyDescent="0.25">
      <c r="A5" s="84"/>
      <c r="C5" s="220"/>
      <c r="D5" s="220"/>
      <c r="E5" s="82" t="s">
        <v>34</v>
      </c>
      <c r="G5" s="55"/>
      <c r="U5" s="58"/>
      <c r="X5" s="111"/>
      <c r="Y5" s="111"/>
      <c r="Z5" s="111"/>
      <c r="AA5" s="111"/>
      <c r="AC5" s="58"/>
    </row>
    <row r="6" spans="1:30" x14ac:dyDescent="0.25">
      <c r="X6" s="111"/>
      <c r="Y6" s="111"/>
      <c r="Z6" s="111"/>
      <c r="AA6" s="111"/>
    </row>
    <row r="7" spans="1:30" x14ac:dyDescent="0.25">
      <c r="C7" s="80"/>
      <c r="D7" s="80" t="s">
        <v>35</v>
      </c>
      <c r="E7" s="219"/>
      <c r="F7" s="219"/>
      <c r="G7" s="61"/>
      <c r="X7" s="111"/>
      <c r="Y7" s="111"/>
      <c r="Z7" s="111"/>
      <c r="AA7" s="111"/>
    </row>
    <row r="8" spans="1:30" s="69" customFormat="1" x14ac:dyDescent="0.25">
      <c r="A8" s="85" t="s">
        <v>134</v>
      </c>
      <c r="C8" s="79" t="s">
        <v>128</v>
      </c>
      <c r="D8" s="81" t="s">
        <v>37</v>
      </c>
      <c r="E8" s="83" t="s">
        <v>38</v>
      </c>
      <c r="F8" s="55"/>
      <c r="G8" s="59"/>
      <c r="X8" s="112"/>
      <c r="Y8" s="112"/>
      <c r="Z8" s="112"/>
      <c r="AA8" s="112"/>
    </row>
    <row r="9" spans="1:30" x14ac:dyDescent="0.25">
      <c r="K9" s="62"/>
      <c r="L9" s="62"/>
      <c r="M9" s="62"/>
      <c r="N9" s="62"/>
      <c r="O9" s="62"/>
      <c r="P9" s="62"/>
      <c r="Q9" s="62"/>
      <c r="R9" s="62"/>
      <c r="S9" s="62"/>
      <c r="T9" s="62"/>
      <c r="U9" s="63"/>
      <c r="V9" s="63"/>
      <c r="W9" s="63"/>
      <c r="X9" s="111"/>
      <c r="Y9" s="111"/>
      <c r="Z9" s="111"/>
      <c r="AA9" s="111"/>
      <c r="AB9" s="64"/>
      <c r="AC9" s="64"/>
      <c r="AD9" s="64"/>
    </row>
    <row r="10" spans="1:30" x14ac:dyDescent="0.25">
      <c r="A10" s="73" t="s">
        <v>102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3"/>
      <c r="V10" s="63"/>
      <c r="W10" s="63"/>
      <c r="X10" s="111"/>
      <c r="Y10" s="111"/>
      <c r="Z10" s="111"/>
      <c r="AA10" s="111"/>
      <c r="AB10" s="64"/>
      <c r="AC10" s="64"/>
      <c r="AD10" s="64"/>
    </row>
    <row r="11" spans="1:30" x14ac:dyDescent="0.25"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3"/>
      <c r="V11" s="63"/>
      <c r="W11" s="63"/>
      <c r="AB11" s="64"/>
      <c r="AC11" s="64"/>
      <c r="AD11" s="64"/>
    </row>
    <row r="12" spans="1:30" x14ac:dyDescent="0.25">
      <c r="A12" s="74" t="s">
        <v>135</v>
      </c>
      <c r="C12" s="75">
        <f>K12</f>
        <v>454297.25099999999</v>
      </c>
      <c r="D12" s="75">
        <f>L12</f>
        <v>629488.49399999995</v>
      </c>
      <c r="E12" s="75">
        <f>M12</f>
        <v>1083785.7450000001</v>
      </c>
      <c r="F12" s="75"/>
      <c r="G12" s="65"/>
      <c r="H12" s="57"/>
      <c r="I12" s="57"/>
      <c r="J12" s="57"/>
      <c r="K12" s="62">
        <v>454297.25099999999</v>
      </c>
      <c r="L12" s="62">
        <v>629488.49399999995</v>
      </c>
      <c r="M12" s="62">
        <v>1083785.7450000001</v>
      </c>
      <c r="N12" s="62"/>
      <c r="O12" s="62"/>
      <c r="P12" s="62"/>
      <c r="Q12" s="62"/>
      <c r="R12" s="62"/>
      <c r="S12" s="62"/>
      <c r="T12" s="62"/>
      <c r="U12" s="63"/>
      <c r="V12" s="63"/>
      <c r="W12" s="63"/>
      <c r="X12" s="66"/>
      <c r="Y12" s="66"/>
      <c r="Z12" s="66"/>
      <c r="AB12" s="64"/>
      <c r="AC12" s="64"/>
      <c r="AD12" s="64"/>
    </row>
    <row r="13" spans="1:30" x14ac:dyDescent="0.25">
      <c r="B13" s="76" t="s">
        <v>103</v>
      </c>
      <c r="C13" s="75"/>
      <c r="D13" s="75"/>
      <c r="E13" s="75"/>
      <c r="F13" s="75"/>
      <c r="G13" s="65"/>
      <c r="H13" s="57"/>
      <c r="I13" s="57"/>
      <c r="J13" s="57"/>
      <c r="K13" s="62">
        <v>0</v>
      </c>
      <c r="L13" s="62">
        <v>0</v>
      </c>
      <c r="M13" s="62">
        <v>0</v>
      </c>
      <c r="N13" s="62"/>
      <c r="O13" s="62"/>
      <c r="P13" s="62"/>
      <c r="Q13" s="62"/>
      <c r="R13" s="62"/>
      <c r="S13" s="62"/>
      <c r="T13" s="62"/>
      <c r="U13" s="63"/>
      <c r="V13" s="63"/>
      <c r="W13" s="63"/>
      <c r="X13" s="66"/>
      <c r="Y13" s="66"/>
      <c r="Z13" s="66"/>
      <c r="AB13" s="64"/>
      <c r="AC13" s="64"/>
      <c r="AD13" s="64"/>
    </row>
    <row r="14" spans="1:30" x14ac:dyDescent="0.25">
      <c r="A14" s="76" t="s">
        <v>104</v>
      </c>
      <c r="C14" s="75">
        <f t="shared" ref="C14:E17" si="0">K14</f>
        <v>349522.34899999999</v>
      </c>
      <c r="D14" s="75">
        <f t="shared" si="0"/>
        <v>3495609.1710000001</v>
      </c>
      <c r="E14" s="75">
        <f t="shared" si="0"/>
        <v>3845131.52</v>
      </c>
      <c r="F14" s="75"/>
      <c r="G14" s="65"/>
      <c r="H14" s="57"/>
      <c r="I14" s="57"/>
      <c r="J14" s="57"/>
      <c r="K14" s="62">
        <v>349522.34899999999</v>
      </c>
      <c r="L14" s="62">
        <v>3495609.1710000001</v>
      </c>
      <c r="M14" s="62">
        <v>3845131.52</v>
      </c>
      <c r="N14" s="62"/>
      <c r="O14" s="62"/>
      <c r="P14" s="62"/>
      <c r="Q14" s="62"/>
      <c r="R14" s="62"/>
      <c r="S14" s="62"/>
      <c r="T14" s="62"/>
      <c r="U14" s="63"/>
      <c r="V14" s="63"/>
      <c r="W14" s="63"/>
      <c r="X14" s="66"/>
      <c r="Y14" s="66"/>
      <c r="Z14" s="66"/>
      <c r="AB14" s="64"/>
      <c r="AC14" s="64"/>
      <c r="AD14" s="64"/>
    </row>
    <row r="15" spans="1:30" x14ac:dyDescent="0.25">
      <c r="A15" s="76" t="s">
        <v>105</v>
      </c>
      <c r="C15" s="75">
        <f>K15</f>
        <v>6490431.818</v>
      </c>
      <c r="D15" s="75">
        <f>L15</f>
        <v>6011438.4879999999</v>
      </c>
      <c r="E15" s="75">
        <f>M15</f>
        <v>12501870.306</v>
      </c>
      <c r="F15" s="75"/>
      <c r="G15" s="65"/>
      <c r="H15" s="57"/>
      <c r="I15" s="57"/>
      <c r="J15" s="57"/>
      <c r="K15" s="62">
        <v>6490431.818</v>
      </c>
      <c r="L15" s="62">
        <v>6011438.4879999999</v>
      </c>
      <c r="M15" s="62">
        <v>12501870.306</v>
      </c>
      <c r="N15" s="62"/>
      <c r="O15" s="62"/>
      <c r="P15" s="62"/>
      <c r="Q15" s="62"/>
      <c r="R15" s="62"/>
      <c r="S15" s="62"/>
      <c r="T15" s="62"/>
      <c r="U15" s="63"/>
      <c r="V15" s="63"/>
      <c r="W15" s="63"/>
      <c r="X15" s="66"/>
      <c r="Y15" s="66"/>
      <c r="Z15" s="66"/>
      <c r="AB15" s="64"/>
      <c r="AC15" s="64"/>
      <c r="AD15" s="64"/>
    </row>
    <row r="16" spans="1:30" x14ac:dyDescent="0.25">
      <c r="A16" s="74" t="s">
        <v>106</v>
      </c>
      <c r="C16" s="75">
        <f t="shared" si="0"/>
        <v>263251.84600000002</v>
      </c>
      <c r="D16" s="75">
        <f t="shared" si="0"/>
        <v>661256.71400000004</v>
      </c>
      <c r="E16" s="75">
        <f t="shared" si="0"/>
        <v>924508.56</v>
      </c>
      <c r="F16" s="75"/>
      <c r="G16" s="65"/>
      <c r="H16" s="57"/>
      <c r="I16" s="57"/>
      <c r="J16" s="57"/>
      <c r="K16" s="62">
        <v>263251.84600000002</v>
      </c>
      <c r="L16" s="62">
        <v>661256.71400000004</v>
      </c>
      <c r="M16" s="62">
        <v>924508.56</v>
      </c>
      <c r="N16" s="62"/>
      <c r="O16" s="62"/>
      <c r="P16" s="62"/>
      <c r="Q16" s="62"/>
      <c r="R16" s="62"/>
      <c r="S16" s="62"/>
      <c r="T16" s="62"/>
      <c r="U16" s="63"/>
      <c r="V16" s="63"/>
      <c r="W16" s="63"/>
      <c r="X16" s="66"/>
      <c r="Y16" s="66"/>
      <c r="Z16" s="66"/>
      <c r="AB16" s="64"/>
      <c r="AC16" s="64"/>
      <c r="AD16" s="64"/>
    </row>
    <row r="17" spans="1:30" x14ac:dyDescent="0.25">
      <c r="A17" s="76" t="s">
        <v>107</v>
      </c>
      <c r="C17" s="75">
        <f t="shared" si="0"/>
        <v>19779.684000000001</v>
      </c>
      <c r="D17" s="75">
        <f t="shared" si="0"/>
        <v>458013.92099999997</v>
      </c>
      <c r="E17" s="75">
        <f t="shared" si="0"/>
        <v>477793.60499999998</v>
      </c>
      <c r="F17" s="75"/>
      <c r="G17" s="65"/>
      <c r="H17" s="57"/>
      <c r="I17" s="57"/>
      <c r="J17" s="57"/>
      <c r="K17" s="62">
        <v>19779.684000000001</v>
      </c>
      <c r="L17" s="62">
        <v>458013.92099999997</v>
      </c>
      <c r="M17" s="62">
        <v>477793.60499999998</v>
      </c>
      <c r="N17" s="62"/>
      <c r="O17" s="62"/>
      <c r="P17" s="62"/>
      <c r="Q17" s="62"/>
      <c r="R17" s="62"/>
      <c r="S17" s="62"/>
      <c r="T17" s="62"/>
      <c r="U17" s="63"/>
      <c r="V17" s="63"/>
      <c r="W17" s="63"/>
      <c r="X17" s="66"/>
      <c r="Y17" s="66"/>
      <c r="Z17" s="66"/>
      <c r="AB17" s="64"/>
      <c r="AC17" s="64"/>
      <c r="AD17" s="64"/>
    </row>
    <row r="18" spans="1:30" x14ac:dyDescent="0.25">
      <c r="A18" s="74" t="s">
        <v>108</v>
      </c>
      <c r="C18" s="75">
        <f>K18</f>
        <v>1585358.8149999999</v>
      </c>
      <c r="D18" s="75">
        <f>L18</f>
        <v>1536030.594</v>
      </c>
      <c r="E18" s="75">
        <f>M18</f>
        <v>3121389.409</v>
      </c>
      <c r="F18" s="75"/>
      <c r="G18" s="65"/>
      <c r="H18" s="57"/>
      <c r="I18" s="57"/>
      <c r="J18" s="57"/>
      <c r="K18" s="62">
        <v>1585358.8149999999</v>
      </c>
      <c r="L18" s="62">
        <v>1536030.594</v>
      </c>
      <c r="M18" s="62">
        <v>3121389.409</v>
      </c>
      <c r="N18" s="62"/>
      <c r="O18" s="62"/>
      <c r="P18" s="62"/>
      <c r="Q18" s="62"/>
      <c r="R18" s="62"/>
      <c r="S18" s="62"/>
      <c r="T18" s="62"/>
      <c r="U18" s="63"/>
      <c r="V18" s="63"/>
      <c r="W18" s="63"/>
      <c r="X18" s="66"/>
      <c r="Y18" s="66"/>
      <c r="Z18" s="66"/>
      <c r="AB18" s="64"/>
      <c r="AC18" s="64"/>
      <c r="AD18" s="64"/>
    </row>
    <row r="19" spans="1:30" x14ac:dyDescent="0.25">
      <c r="C19" s="75"/>
      <c r="D19" s="75"/>
      <c r="E19" s="75"/>
      <c r="F19" s="75"/>
      <c r="G19" s="65"/>
      <c r="H19" s="57"/>
      <c r="I19" s="57"/>
      <c r="J19" s="57"/>
      <c r="K19" s="62">
        <v>0</v>
      </c>
      <c r="L19" s="62">
        <v>0</v>
      </c>
      <c r="M19" s="62">
        <v>0</v>
      </c>
      <c r="N19" s="62"/>
      <c r="O19" s="62"/>
      <c r="P19" s="62"/>
      <c r="Q19" s="62"/>
      <c r="R19" s="62"/>
      <c r="S19" s="62"/>
      <c r="T19" s="62"/>
      <c r="U19" s="63"/>
      <c r="V19" s="63"/>
      <c r="W19" s="63"/>
      <c r="X19" s="66"/>
      <c r="Y19" s="66"/>
      <c r="Z19" s="66"/>
      <c r="AB19" s="64"/>
      <c r="AC19" s="64"/>
      <c r="AD19" s="64"/>
    </row>
    <row r="20" spans="1:30" x14ac:dyDescent="0.25">
      <c r="A20" s="73" t="s">
        <v>109</v>
      </c>
      <c r="B20" s="77"/>
      <c r="C20" s="75">
        <f>K20</f>
        <v>9162641.7630000003</v>
      </c>
      <c r="D20" s="75">
        <f>L20</f>
        <v>12791837.381999999</v>
      </c>
      <c r="E20" s="75">
        <f>M20</f>
        <v>21954479.145</v>
      </c>
      <c r="F20" s="75"/>
      <c r="G20" s="65"/>
      <c r="H20" s="57"/>
      <c r="I20" s="57"/>
      <c r="J20" s="57"/>
      <c r="K20" s="62">
        <v>9162641.7630000003</v>
      </c>
      <c r="L20" s="62">
        <v>12791837.381999999</v>
      </c>
      <c r="M20" s="62">
        <v>21954479.145</v>
      </c>
      <c r="N20" s="62"/>
      <c r="O20" s="62"/>
      <c r="P20" s="62"/>
      <c r="Q20" s="62"/>
      <c r="R20" s="62"/>
      <c r="S20" s="62"/>
      <c r="T20" s="62"/>
      <c r="U20" s="63"/>
      <c r="V20" s="63"/>
      <c r="W20" s="63"/>
      <c r="X20" s="66"/>
      <c r="Y20" s="66"/>
      <c r="Z20" s="66"/>
      <c r="AB20" s="64"/>
      <c r="AC20" s="64"/>
      <c r="AD20" s="64"/>
    </row>
    <row r="21" spans="1:30" x14ac:dyDescent="0.25">
      <c r="C21" s="78"/>
      <c r="D21" s="78"/>
      <c r="E21" s="78"/>
      <c r="F21" s="78"/>
      <c r="G21" s="65"/>
      <c r="H21" s="57"/>
      <c r="I21" s="57"/>
      <c r="J21" s="57"/>
      <c r="K21" s="62">
        <v>0</v>
      </c>
      <c r="L21" s="62">
        <v>0</v>
      </c>
      <c r="M21" s="62">
        <v>0</v>
      </c>
      <c r="N21" s="62"/>
      <c r="O21" s="62"/>
      <c r="P21" s="62"/>
      <c r="Q21" s="62"/>
      <c r="R21" s="62"/>
      <c r="S21" s="62"/>
      <c r="T21" s="62"/>
      <c r="U21" s="63"/>
      <c r="V21" s="63"/>
      <c r="W21" s="63"/>
      <c r="X21" s="66"/>
      <c r="Y21" s="66"/>
      <c r="Z21" s="66"/>
      <c r="AB21" s="64"/>
      <c r="AC21" s="64"/>
      <c r="AD21" s="64"/>
    </row>
    <row r="22" spans="1:30" x14ac:dyDescent="0.25">
      <c r="A22" s="74" t="s">
        <v>85</v>
      </c>
      <c r="C22" s="78"/>
      <c r="D22" s="78"/>
      <c r="E22" s="78"/>
      <c r="F22" s="78"/>
      <c r="G22" s="65"/>
      <c r="H22" s="57"/>
      <c r="I22" s="57"/>
      <c r="J22" s="57"/>
      <c r="K22" s="62">
        <v>0</v>
      </c>
      <c r="L22" s="62">
        <v>0</v>
      </c>
      <c r="M22" s="62">
        <v>0</v>
      </c>
      <c r="N22" s="62"/>
      <c r="O22" s="62"/>
      <c r="P22" s="62"/>
      <c r="Q22" s="62"/>
      <c r="R22" s="62"/>
      <c r="S22" s="62"/>
      <c r="T22" s="62"/>
      <c r="U22" s="63"/>
      <c r="V22" s="63"/>
      <c r="W22" s="63"/>
      <c r="X22" s="66"/>
      <c r="Y22" s="66"/>
      <c r="Z22" s="66"/>
      <c r="AB22" s="64"/>
      <c r="AC22" s="64"/>
      <c r="AD22" s="64"/>
    </row>
    <row r="23" spans="1:30" x14ac:dyDescent="0.25">
      <c r="A23" s="73" t="s">
        <v>110</v>
      </c>
      <c r="C23" s="78"/>
      <c r="D23" s="78"/>
      <c r="E23" s="78"/>
      <c r="F23" s="78"/>
      <c r="G23" s="65"/>
      <c r="H23" s="57"/>
      <c r="I23" s="57"/>
      <c r="J23" s="57"/>
      <c r="K23" s="62">
        <v>0</v>
      </c>
      <c r="L23" s="62">
        <v>0</v>
      </c>
      <c r="M23" s="62">
        <v>0</v>
      </c>
      <c r="N23" s="62"/>
      <c r="O23" s="62"/>
      <c r="P23" s="62"/>
      <c r="Q23" s="62"/>
      <c r="R23" s="62"/>
      <c r="S23" s="62"/>
      <c r="T23" s="62"/>
      <c r="U23" s="63"/>
      <c r="V23" s="63"/>
      <c r="W23" s="63"/>
      <c r="X23" s="66"/>
      <c r="Y23" s="66"/>
      <c r="Z23" s="66"/>
      <c r="AB23" s="64"/>
      <c r="AC23" s="64"/>
      <c r="AD23" s="64"/>
    </row>
    <row r="24" spans="1:30" x14ac:dyDescent="0.25">
      <c r="C24" s="78"/>
      <c r="D24" s="78"/>
      <c r="E24" s="78"/>
      <c r="F24" s="78"/>
      <c r="G24" s="65"/>
      <c r="H24" s="57"/>
      <c r="I24" s="57"/>
      <c r="J24" s="57"/>
      <c r="K24" s="62">
        <v>0</v>
      </c>
      <c r="L24" s="62">
        <v>0</v>
      </c>
      <c r="M24" s="62">
        <v>0</v>
      </c>
      <c r="N24" s="62"/>
      <c r="O24" s="62"/>
      <c r="P24" s="62"/>
      <c r="Q24" s="62"/>
      <c r="R24" s="62"/>
      <c r="S24" s="62"/>
      <c r="T24" s="62"/>
      <c r="U24" s="63"/>
      <c r="V24" s="63"/>
      <c r="W24" s="63"/>
      <c r="X24" s="66"/>
      <c r="Y24" s="66"/>
      <c r="Z24" s="66"/>
      <c r="AB24" s="64"/>
      <c r="AC24" s="64"/>
      <c r="AD24" s="64"/>
    </row>
    <row r="25" spans="1:30" x14ac:dyDescent="0.25">
      <c r="A25" s="76" t="s">
        <v>111</v>
      </c>
      <c r="C25" s="75">
        <f t="shared" ref="C25:E26" si="1">K25</f>
        <v>25368.276999999998</v>
      </c>
      <c r="D25" s="75">
        <f t="shared" si="1"/>
        <v>13801.602999999999</v>
      </c>
      <c r="E25" s="75">
        <f t="shared" si="1"/>
        <v>39169.879999999997</v>
      </c>
      <c r="F25" s="75"/>
      <c r="G25" s="65"/>
      <c r="H25" s="57"/>
      <c r="I25" s="57"/>
      <c r="J25" s="57"/>
      <c r="K25" s="62">
        <v>25368.276999999998</v>
      </c>
      <c r="L25" s="62">
        <v>13801.602999999999</v>
      </c>
      <c r="M25" s="62">
        <v>39169.879999999997</v>
      </c>
      <c r="N25" s="62"/>
      <c r="O25" s="62"/>
      <c r="P25" s="62"/>
      <c r="Q25" s="62"/>
      <c r="R25" s="62"/>
      <c r="S25" s="62"/>
      <c r="T25" s="62"/>
      <c r="U25" s="63"/>
      <c r="V25" s="63"/>
      <c r="W25" s="63"/>
      <c r="X25" s="66"/>
      <c r="Y25" s="66"/>
      <c r="Z25" s="66"/>
      <c r="AB25" s="64"/>
      <c r="AC25" s="64"/>
      <c r="AD25" s="64"/>
    </row>
    <row r="26" spans="1:30" x14ac:dyDescent="0.25">
      <c r="A26" s="74" t="s">
        <v>136</v>
      </c>
      <c r="C26" s="75">
        <f t="shared" si="1"/>
        <v>314675.94500000001</v>
      </c>
      <c r="D26" s="75">
        <f t="shared" si="1"/>
        <v>570092.54700000002</v>
      </c>
      <c r="E26" s="75">
        <f t="shared" si="1"/>
        <v>884768.49199999997</v>
      </c>
      <c r="F26" s="75"/>
      <c r="G26" s="65"/>
      <c r="H26" s="57"/>
      <c r="I26" s="57"/>
      <c r="J26" s="57"/>
      <c r="K26" s="62">
        <v>314675.94500000001</v>
      </c>
      <c r="L26" s="62">
        <v>570092.54700000002</v>
      </c>
      <c r="M26" s="62">
        <v>884768.49199999997</v>
      </c>
      <c r="N26" s="62"/>
      <c r="O26" s="62"/>
      <c r="P26" s="62"/>
      <c r="Q26" s="62"/>
      <c r="R26" s="62"/>
      <c r="S26" s="62"/>
      <c r="T26" s="62"/>
      <c r="U26" s="63"/>
      <c r="V26" s="63"/>
      <c r="W26" s="63"/>
      <c r="X26" s="66"/>
      <c r="Y26" s="66"/>
      <c r="Z26" s="66"/>
      <c r="AB26" s="64"/>
      <c r="AC26" s="64"/>
      <c r="AD26" s="64"/>
    </row>
    <row r="27" spans="1:30" x14ac:dyDescent="0.25">
      <c r="B27" s="76" t="s">
        <v>103</v>
      </c>
      <c r="C27" s="78"/>
      <c r="D27" s="78"/>
      <c r="E27" s="78"/>
      <c r="F27" s="78"/>
      <c r="G27" s="65"/>
      <c r="H27" s="57"/>
      <c r="I27" s="57"/>
      <c r="J27" s="57"/>
      <c r="K27" s="62">
        <v>0</v>
      </c>
      <c r="L27" s="62">
        <v>0</v>
      </c>
      <c r="M27" s="62">
        <v>0</v>
      </c>
      <c r="N27" s="62"/>
      <c r="O27" s="62"/>
      <c r="P27" s="62"/>
      <c r="Q27" s="62"/>
      <c r="R27" s="62"/>
      <c r="S27" s="62"/>
      <c r="T27" s="62"/>
      <c r="U27" s="63"/>
      <c r="V27" s="63"/>
      <c r="W27" s="63"/>
      <c r="X27" s="66"/>
      <c r="Y27" s="66"/>
      <c r="Z27" s="66"/>
      <c r="AB27" s="64"/>
      <c r="AC27" s="64"/>
      <c r="AD27" s="64"/>
    </row>
    <row r="28" spans="1:30" x14ac:dyDescent="0.25">
      <c r="A28" s="76" t="s">
        <v>112</v>
      </c>
      <c r="C28" s="75">
        <f t="shared" ref="C28:C35" si="2">K28</f>
        <v>311414.14899999998</v>
      </c>
      <c r="D28" s="75">
        <f t="shared" ref="D28:D35" si="3">L28</f>
        <v>4350729.4359999998</v>
      </c>
      <c r="E28" s="75">
        <f t="shared" ref="E28:E35" si="4">M28</f>
        <v>4662143.585</v>
      </c>
      <c r="F28" s="75"/>
      <c r="G28" s="65"/>
      <c r="H28" s="57"/>
      <c r="I28" s="57"/>
      <c r="J28" s="57"/>
      <c r="K28" s="62">
        <v>311414.14899999998</v>
      </c>
      <c r="L28" s="62">
        <v>4350729.4359999998</v>
      </c>
      <c r="M28" s="62">
        <v>4662143.585</v>
      </c>
      <c r="N28" s="62"/>
      <c r="O28" s="62"/>
      <c r="P28" s="62"/>
      <c r="Q28" s="62"/>
      <c r="R28" s="62"/>
      <c r="S28" s="62"/>
      <c r="T28" s="62"/>
      <c r="U28" s="63"/>
      <c r="V28" s="63"/>
      <c r="W28" s="63"/>
      <c r="X28" s="66"/>
      <c r="Y28" s="66"/>
      <c r="Z28" s="66"/>
      <c r="AB28" s="64"/>
      <c r="AC28" s="64"/>
      <c r="AD28" s="64"/>
    </row>
    <row r="29" spans="1:30" x14ac:dyDescent="0.25">
      <c r="A29" s="76" t="s">
        <v>113</v>
      </c>
      <c r="C29" s="75">
        <f t="shared" si="2"/>
        <v>5112454.2929999996</v>
      </c>
      <c r="D29" s="75">
        <f t="shared" si="3"/>
        <v>3936338.676</v>
      </c>
      <c r="E29" s="75">
        <f t="shared" si="4"/>
        <v>9048792.9690000005</v>
      </c>
      <c r="F29" s="75"/>
      <c r="G29" s="65"/>
      <c r="H29" s="57"/>
      <c r="I29" s="57"/>
      <c r="J29" s="57"/>
      <c r="K29" s="62">
        <v>5112454.2929999996</v>
      </c>
      <c r="L29" s="62">
        <v>3936338.676</v>
      </c>
      <c r="M29" s="62">
        <v>9048792.9690000005</v>
      </c>
      <c r="N29" s="62"/>
      <c r="O29" s="62"/>
      <c r="P29" s="62"/>
      <c r="Q29" s="62"/>
      <c r="R29" s="62"/>
      <c r="S29" s="62"/>
      <c r="T29" s="62"/>
      <c r="U29" s="63"/>
      <c r="V29" s="63"/>
      <c r="W29" s="63"/>
      <c r="X29" s="66"/>
      <c r="Y29" s="66"/>
      <c r="Z29" s="66"/>
      <c r="AB29" s="64"/>
      <c r="AC29" s="64"/>
      <c r="AD29" s="64"/>
    </row>
    <row r="30" spans="1:30" x14ac:dyDescent="0.25">
      <c r="A30" s="74" t="s">
        <v>114</v>
      </c>
      <c r="C30" s="75">
        <f t="shared" si="2"/>
        <v>214525.75899999999</v>
      </c>
      <c r="D30" s="75">
        <f t="shared" si="3"/>
        <v>362804.29300000001</v>
      </c>
      <c r="E30" s="75">
        <f t="shared" si="4"/>
        <v>577330.05200000003</v>
      </c>
      <c r="F30" s="75"/>
      <c r="G30" s="65"/>
      <c r="H30" s="57"/>
      <c r="I30" s="57"/>
      <c r="J30" s="57"/>
      <c r="K30" s="62">
        <v>214525.75899999999</v>
      </c>
      <c r="L30" s="62">
        <v>362804.29300000001</v>
      </c>
      <c r="M30" s="62">
        <v>577330.05200000003</v>
      </c>
      <c r="N30" s="62"/>
      <c r="O30" s="62"/>
      <c r="P30" s="62"/>
      <c r="Q30" s="62"/>
      <c r="R30" s="62"/>
      <c r="S30" s="62"/>
      <c r="T30" s="62"/>
      <c r="U30" s="63"/>
      <c r="V30" s="63"/>
      <c r="W30" s="63"/>
      <c r="X30" s="66"/>
      <c r="Y30" s="66"/>
      <c r="Z30" s="66"/>
      <c r="AB30" s="64"/>
      <c r="AC30" s="64"/>
      <c r="AD30" s="64"/>
    </row>
    <row r="31" spans="1:30" x14ac:dyDescent="0.25">
      <c r="B31" s="74" t="s">
        <v>115</v>
      </c>
      <c r="C31" s="75">
        <f t="shared" si="2"/>
        <v>164349.93700000001</v>
      </c>
      <c r="D31" s="165">
        <f t="shared" si="3"/>
        <v>158498.91399999999</v>
      </c>
      <c r="E31" s="165">
        <f t="shared" si="4"/>
        <v>322848.85100000002</v>
      </c>
      <c r="F31" s="75"/>
      <c r="G31" s="65"/>
      <c r="H31" s="57"/>
      <c r="I31" s="57"/>
      <c r="J31" s="57"/>
      <c r="K31" s="62">
        <v>164349.93700000001</v>
      </c>
      <c r="L31" s="62">
        <v>158498.91399999999</v>
      </c>
      <c r="M31" s="62">
        <v>322848.85100000002</v>
      </c>
      <c r="N31" s="62"/>
      <c r="O31" s="62"/>
      <c r="P31" s="62"/>
      <c r="Q31" s="62"/>
      <c r="R31" s="62"/>
      <c r="S31" s="62"/>
      <c r="T31" s="62"/>
      <c r="U31" s="63"/>
      <c r="V31" s="63"/>
      <c r="W31" s="63"/>
      <c r="X31" s="66"/>
      <c r="Y31" s="66"/>
      <c r="Z31" s="66"/>
      <c r="AB31" s="64"/>
      <c r="AC31" s="64"/>
      <c r="AD31" s="64"/>
    </row>
    <row r="32" spans="1:30" x14ac:dyDescent="0.25">
      <c r="B32" s="74" t="s">
        <v>116</v>
      </c>
      <c r="C32" s="96">
        <f t="shared" si="2"/>
        <v>0</v>
      </c>
      <c r="D32" s="166">
        <f t="shared" si="3"/>
        <v>0</v>
      </c>
      <c r="E32" s="166">
        <f t="shared" si="4"/>
        <v>0</v>
      </c>
      <c r="F32" s="75"/>
      <c r="G32" s="65"/>
      <c r="H32" s="57"/>
      <c r="I32" s="57"/>
      <c r="J32" s="57"/>
      <c r="K32" s="62">
        <v>0</v>
      </c>
      <c r="L32" s="62">
        <v>0</v>
      </c>
      <c r="M32" s="62">
        <v>0</v>
      </c>
      <c r="N32" s="62"/>
      <c r="O32" s="62"/>
      <c r="P32" s="62"/>
      <c r="Q32" s="62"/>
      <c r="R32" s="62"/>
      <c r="S32" s="62"/>
      <c r="T32" s="62"/>
      <c r="U32" s="63"/>
      <c r="V32" s="63"/>
      <c r="W32" s="63"/>
      <c r="X32" s="66"/>
      <c r="Y32" s="66"/>
      <c r="Z32" s="66"/>
      <c r="AB32" s="64"/>
      <c r="AC32" s="64"/>
      <c r="AD32" s="64"/>
    </row>
    <row r="33" spans="1:30" x14ac:dyDescent="0.25">
      <c r="B33" s="74" t="s">
        <v>117</v>
      </c>
      <c r="C33" s="96">
        <f t="shared" si="2"/>
        <v>0</v>
      </c>
      <c r="D33" s="96">
        <f t="shared" si="3"/>
        <v>0</v>
      </c>
      <c r="E33" s="96">
        <f t="shared" si="4"/>
        <v>0</v>
      </c>
      <c r="F33" s="75"/>
      <c r="G33" s="65"/>
      <c r="H33" s="57"/>
      <c r="I33" s="57"/>
      <c r="J33" s="57"/>
      <c r="K33" s="62">
        <v>0</v>
      </c>
      <c r="L33" s="62">
        <v>0</v>
      </c>
      <c r="M33" s="62">
        <v>0</v>
      </c>
      <c r="N33" s="62"/>
      <c r="O33" s="62"/>
      <c r="P33" s="62"/>
      <c r="Q33" s="62"/>
      <c r="R33" s="62"/>
      <c r="S33" s="62"/>
      <c r="T33" s="62"/>
      <c r="U33" s="63"/>
      <c r="V33" s="63"/>
      <c r="W33" s="63"/>
      <c r="X33" s="66"/>
      <c r="Y33" s="66"/>
      <c r="Z33" s="66"/>
      <c r="AB33" s="64"/>
      <c r="AC33" s="64"/>
      <c r="AD33" s="64"/>
    </row>
    <row r="34" spans="1:30" x14ac:dyDescent="0.25">
      <c r="B34" s="74" t="s">
        <v>118</v>
      </c>
      <c r="C34" s="75">
        <f t="shared" si="2"/>
        <v>50175.822</v>
      </c>
      <c r="D34" s="75">
        <f t="shared" si="3"/>
        <v>204305.37899999999</v>
      </c>
      <c r="E34" s="75">
        <f t="shared" si="4"/>
        <v>254481.201</v>
      </c>
      <c r="F34" s="75"/>
      <c r="G34" s="65"/>
      <c r="H34" s="57"/>
      <c r="I34" s="57"/>
      <c r="J34" s="57"/>
      <c r="K34" s="62">
        <v>50175.822</v>
      </c>
      <c r="L34" s="62">
        <v>204305.37899999999</v>
      </c>
      <c r="M34" s="62">
        <v>254481.201</v>
      </c>
      <c r="N34" s="62"/>
      <c r="O34" s="62"/>
      <c r="P34" s="62"/>
      <c r="Q34" s="62"/>
      <c r="R34" s="62"/>
      <c r="S34" s="62"/>
      <c r="T34" s="62"/>
      <c r="U34" s="63"/>
      <c r="V34" s="63"/>
      <c r="W34" s="63"/>
      <c r="X34" s="66"/>
      <c r="Y34" s="66"/>
      <c r="Z34" s="66"/>
      <c r="AB34" s="64"/>
      <c r="AC34" s="64"/>
      <c r="AD34" s="64"/>
    </row>
    <row r="35" spans="1:30" x14ac:dyDescent="0.25">
      <c r="A35" s="76" t="s">
        <v>119</v>
      </c>
      <c r="C35" s="75">
        <f t="shared" si="2"/>
        <v>1263986.966</v>
      </c>
      <c r="D35" s="75">
        <f t="shared" si="3"/>
        <v>2973254.2910000002</v>
      </c>
      <c r="E35" s="75">
        <f t="shared" si="4"/>
        <v>4237241.2570000002</v>
      </c>
      <c r="F35" s="75"/>
      <c r="G35" s="65"/>
      <c r="H35" s="57"/>
      <c r="I35" s="57"/>
      <c r="J35" s="57"/>
      <c r="K35" s="62">
        <v>1263986.966</v>
      </c>
      <c r="L35" s="62">
        <v>2973254.2910000002</v>
      </c>
      <c r="M35" s="62">
        <v>4237241.2570000002</v>
      </c>
      <c r="N35" s="62"/>
      <c r="O35" s="62"/>
      <c r="P35" s="62"/>
      <c r="Q35" s="62"/>
      <c r="R35" s="62"/>
      <c r="S35" s="62"/>
      <c r="T35" s="62"/>
      <c r="U35" s="63"/>
      <c r="V35" s="63"/>
      <c r="W35" s="63"/>
      <c r="X35" s="66"/>
      <c r="Y35" s="66"/>
      <c r="Z35" s="66"/>
      <c r="AB35" s="64"/>
      <c r="AC35" s="64"/>
      <c r="AD35" s="64"/>
    </row>
    <row r="36" spans="1:30" x14ac:dyDescent="0.25">
      <c r="A36" s="76"/>
      <c r="C36" s="78"/>
      <c r="D36" s="78"/>
      <c r="E36" s="78"/>
      <c r="F36" s="78"/>
      <c r="G36" s="65"/>
      <c r="H36" s="57"/>
      <c r="I36" s="57"/>
      <c r="J36" s="57"/>
      <c r="K36" s="62">
        <v>0</v>
      </c>
      <c r="L36" s="62">
        <v>0</v>
      </c>
      <c r="M36" s="62">
        <v>0</v>
      </c>
      <c r="N36" s="62"/>
      <c r="O36" s="62"/>
      <c r="P36" s="62"/>
      <c r="Q36" s="62"/>
      <c r="R36" s="62"/>
      <c r="S36" s="62"/>
      <c r="T36" s="62"/>
      <c r="U36" s="63"/>
      <c r="V36" s="63"/>
      <c r="W36" s="63"/>
      <c r="X36" s="66"/>
      <c r="Y36" s="66"/>
      <c r="Z36" s="66"/>
      <c r="AB36" s="64"/>
      <c r="AC36" s="64"/>
      <c r="AD36" s="64"/>
    </row>
    <row r="37" spans="1:30" x14ac:dyDescent="0.25">
      <c r="B37" s="74" t="s">
        <v>120</v>
      </c>
      <c r="C37" s="75">
        <f t="shared" ref="C37:C43" si="5">K37</f>
        <v>18263.157999999999</v>
      </c>
      <c r="D37" s="75">
        <f t="shared" ref="D37:D43" si="6">L37</f>
        <v>487295.65100000001</v>
      </c>
      <c r="E37" s="75">
        <f t="shared" ref="E37:E43" si="7">M37</f>
        <v>505558.80900000001</v>
      </c>
      <c r="F37" s="75"/>
      <c r="G37" s="65"/>
      <c r="H37" s="57"/>
      <c r="I37" s="57"/>
      <c r="J37" s="57"/>
      <c r="K37" s="62">
        <v>18263.157999999999</v>
      </c>
      <c r="L37" s="62">
        <v>487295.65100000001</v>
      </c>
      <c r="M37" s="62">
        <v>505558.80900000001</v>
      </c>
      <c r="N37" s="62"/>
      <c r="O37" s="62"/>
      <c r="P37" s="62"/>
      <c r="Q37" s="62"/>
      <c r="R37" s="62"/>
      <c r="S37" s="62"/>
      <c r="T37" s="62"/>
      <c r="U37" s="63"/>
      <c r="V37" s="63"/>
      <c r="W37" s="63"/>
      <c r="X37" s="66"/>
      <c r="Y37" s="66"/>
      <c r="Z37" s="66"/>
      <c r="AB37" s="64"/>
      <c r="AC37" s="64"/>
      <c r="AD37" s="64"/>
    </row>
    <row r="38" spans="1:30" x14ac:dyDescent="0.25">
      <c r="B38" s="74" t="s">
        <v>121</v>
      </c>
      <c r="C38" s="75">
        <f t="shared" si="5"/>
        <v>25840.580999999998</v>
      </c>
      <c r="D38" s="75">
        <f t="shared" si="6"/>
        <v>317392.57299999997</v>
      </c>
      <c r="E38" s="75">
        <f t="shared" si="7"/>
        <v>343233.15399999998</v>
      </c>
      <c r="F38" s="75"/>
      <c r="G38" s="65"/>
      <c r="H38" s="57"/>
      <c r="I38" s="57"/>
      <c r="J38" s="57"/>
      <c r="K38" s="62">
        <v>25840.580999999998</v>
      </c>
      <c r="L38" s="62">
        <v>317392.57299999997</v>
      </c>
      <c r="M38" s="62">
        <v>343233.15399999998</v>
      </c>
      <c r="N38" s="62"/>
      <c r="O38" s="62"/>
      <c r="P38" s="62"/>
      <c r="Q38" s="62"/>
      <c r="R38" s="62"/>
      <c r="S38" s="62"/>
      <c r="T38" s="62"/>
      <c r="U38" s="63"/>
      <c r="V38" s="63"/>
      <c r="W38" s="63"/>
      <c r="X38" s="66"/>
      <c r="Y38" s="66"/>
      <c r="Z38" s="66"/>
      <c r="AB38" s="64"/>
      <c r="AC38" s="64"/>
      <c r="AD38" s="64"/>
    </row>
    <row r="39" spans="1:30" x14ac:dyDescent="0.25">
      <c r="B39" s="74" t="s">
        <v>122</v>
      </c>
      <c r="C39" s="75">
        <f t="shared" si="5"/>
        <v>1164676.355</v>
      </c>
      <c r="D39" s="75">
        <f t="shared" si="6"/>
        <v>802271.97100000002</v>
      </c>
      <c r="E39" s="75">
        <f t="shared" si="7"/>
        <v>1966948.3259999999</v>
      </c>
      <c r="F39" s="75"/>
      <c r="G39" s="65"/>
      <c r="H39" s="57"/>
      <c r="I39" s="57"/>
      <c r="J39" s="57"/>
      <c r="K39" s="62">
        <v>1164676.355</v>
      </c>
      <c r="L39" s="62">
        <v>802271.97100000002</v>
      </c>
      <c r="M39" s="62">
        <v>1966948.3259999999</v>
      </c>
      <c r="N39" s="62"/>
      <c r="O39" s="62"/>
      <c r="P39" s="62"/>
      <c r="Q39" s="62"/>
      <c r="R39" s="62"/>
      <c r="S39" s="62"/>
      <c r="T39" s="62"/>
      <c r="U39" s="63"/>
      <c r="V39" s="63"/>
      <c r="W39" s="63"/>
      <c r="X39" s="66"/>
      <c r="Y39" s="66"/>
      <c r="Z39" s="66"/>
      <c r="AB39" s="64"/>
      <c r="AC39" s="64"/>
      <c r="AD39" s="64"/>
    </row>
    <row r="40" spans="1:30" x14ac:dyDescent="0.25">
      <c r="B40" s="74" t="s">
        <v>123</v>
      </c>
      <c r="C40" s="75">
        <f t="shared" si="5"/>
        <v>55206.872000000003</v>
      </c>
      <c r="D40" s="75">
        <f t="shared" si="6"/>
        <v>1366294.0959999999</v>
      </c>
      <c r="E40" s="75">
        <f t="shared" si="7"/>
        <v>1421500.9680000001</v>
      </c>
      <c r="F40" s="75"/>
      <c r="G40" s="65"/>
      <c r="H40" s="57"/>
      <c r="I40" s="57"/>
      <c r="J40" s="57"/>
      <c r="K40" s="62">
        <v>55206.872000000003</v>
      </c>
      <c r="L40" s="62">
        <v>1366294.0959999999</v>
      </c>
      <c r="M40" s="62">
        <v>1421500.9680000001</v>
      </c>
      <c r="N40" s="62"/>
      <c r="O40" s="62"/>
      <c r="P40" s="62"/>
      <c r="Q40" s="62"/>
      <c r="R40" s="62"/>
      <c r="S40" s="62"/>
      <c r="T40" s="62"/>
      <c r="U40" s="63"/>
      <c r="V40" s="63"/>
      <c r="W40" s="63"/>
      <c r="X40" s="66"/>
      <c r="Y40" s="66"/>
      <c r="Z40" s="66"/>
      <c r="AB40" s="64"/>
      <c r="AC40" s="64"/>
      <c r="AD40" s="64"/>
    </row>
    <row r="41" spans="1:30" x14ac:dyDescent="0.25">
      <c r="A41" s="76" t="s">
        <v>124</v>
      </c>
      <c r="C41" s="75">
        <f t="shared" si="5"/>
        <v>95739.069000000003</v>
      </c>
      <c r="D41" s="75">
        <f t="shared" si="6"/>
        <v>106356.71799999999</v>
      </c>
      <c r="E41" s="75">
        <f t="shared" si="7"/>
        <v>202095.78700000001</v>
      </c>
      <c r="F41" s="75"/>
      <c r="G41" s="65"/>
      <c r="H41" s="57"/>
      <c r="I41" s="57"/>
      <c r="J41" s="57"/>
      <c r="K41" s="62">
        <v>95739.069000000003</v>
      </c>
      <c r="L41" s="62">
        <v>106356.71799999999</v>
      </c>
      <c r="M41" s="62">
        <v>202095.78700000001</v>
      </c>
      <c r="N41" s="62"/>
      <c r="O41" s="62"/>
      <c r="P41" s="62"/>
      <c r="Q41" s="62"/>
      <c r="R41" s="62"/>
      <c r="S41" s="62"/>
      <c r="T41" s="62"/>
      <c r="U41" s="63"/>
      <c r="V41" s="63"/>
      <c r="W41" s="63"/>
      <c r="X41" s="66"/>
      <c r="Y41" s="66"/>
      <c r="Z41" s="66"/>
      <c r="AB41" s="64"/>
      <c r="AC41" s="64"/>
      <c r="AD41" s="64"/>
    </row>
    <row r="42" spans="1:30" x14ac:dyDescent="0.25">
      <c r="A42" s="76" t="s">
        <v>125</v>
      </c>
      <c r="C42" s="75">
        <f t="shared" si="5"/>
        <v>211476.42199999999</v>
      </c>
      <c r="D42" s="75">
        <f t="shared" si="6"/>
        <v>20.294</v>
      </c>
      <c r="E42" s="75">
        <f t="shared" si="7"/>
        <v>211496.71599999999</v>
      </c>
      <c r="F42" s="75"/>
      <c r="G42" s="65"/>
      <c r="H42" s="57"/>
      <c r="I42" s="57"/>
      <c r="J42" s="57"/>
      <c r="K42" s="62">
        <v>211476.42199999999</v>
      </c>
      <c r="L42" s="62">
        <v>20.294</v>
      </c>
      <c r="M42" s="62">
        <v>211496.71599999999</v>
      </c>
      <c r="N42" s="62"/>
      <c r="O42" s="62"/>
      <c r="P42" s="62"/>
      <c r="Q42" s="62"/>
      <c r="R42" s="62"/>
      <c r="S42" s="62"/>
      <c r="T42" s="62"/>
      <c r="U42" s="63"/>
      <c r="V42" s="63"/>
      <c r="W42" s="63"/>
      <c r="X42" s="66"/>
      <c r="Y42" s="66"/>
      <c r="Z42" s="66"/>
      <c r="AB42" s="64"/>
      <c r="AC42" s="64"/>
      <c r="AD42" s="64"/>
    </row>
    <row r="43" spans="1:30" x14ac:dyDescent="0.25">
      <c r="A43" s="76" t="s">
        <v>126</v>
      </c>
      <c r="C43" s="75">
        <f t="shared" si="5"/>
        <v>613618.78399999999</v>
      </c>
      <c r="D43" s="75">
        <f t="shared" si="6"/>
        <v>1477821.6229999999</v>
      </c>
      <c r="E43" s="75">
        <f t="shared" si="7"/>
        <v>2091440.4069999999</v>
      </c>
      <c r="F43" s="75"/>
      <c r="G43" s="65"/>
      <c r="H43" s="57"/>
      <c r="I43" s="57"/>
      <c r="J43" s="57"/>
      <c r="K43" s="62">
        <v>613618.78399999999</v>
      </c>
      <c r="L43" s="62">
        <v>1477821.6229999999</v>
      </c>
      <c r="M43" s="62">
        <v>2091440.4069999999</v>
      </c>
      <c r="N43" s="62"/>
      <c r="O43" s="62"/>
      <c r="P43" s="62"/>
      <c r="Q43" s="62"/>
      <c r="R43" s="62"/>
      <c r="S43" s="62"/>
      <c r="T43" s="62"/>
      <c r="U43" s="63"/>
      <c r="V43" s="63"/>
      <c r="W43" s="63"/>
      <c r="X43" s="66"/>
      <c r="Y43" s="66"/>
      <c r="Z43" s="66"/>
      <c r="AB43" s="64"/>
      <c r="AC43" s="64"/>
      <c r="AD43" s="64"/>
    </row>
    <row r="44" spans="1:30" x14ac:dyDescent="0.25">
      <c r="C44" s="78"/>
      <c r="D44" s="78"/>
      <c r="E44" s="78"/>
      <c r="F44" s="78"/>
      <c r="G44" s="65"/>
      <c r="H44" s="57"/>
      <c r="I44" s="57"/>
      <c r="J44" s="57"/>
      <c r="K44" s="62">
        <v>0</v>
      </c>
      <c r="L44" s="62">
        <v>0</v>
      </c>
      <c r="M44" s="62">
        <v>0</v>
      </c>
      <c r="N44" s="62"/>
      <c r="O44" s="62"/>
      <c r="P44" s="62"/>
      <c r="Q44" s="62"/>
      <c r="R44" s="62"/>
      <c r="S44" s="62"/>
      <c r="T44" s="62"/>
      <c r="U44" s="63"/>
      <c r="V44" s="63"/>
      <c r="W44" s="63"/>
      <c r="X44" s="66"/>
      <c r="Y44" s="66"/>
      <c r="Z44" s="66"/>
      <c r="AB44" s="64"/>
      <c r="AC44" s="64"/>
      <c r="AD44" s="64"/>
    </row>
    <row r="45" spans="1:30" x14ac:dyDescent="0.25">
      <c r="A45" s="73" t="s">
        <v>127</v>
      </c>
      <c r="B45" s="77"/>
      <c r="C45" s="75">
        <f>K45</f>
        <v>8163259.6639999999</v>
      </c>
      <c r="D45" s="75">
        <f>L45</f>
        <v>13791219.481000001</v>
      </c>
      <c r="E45" s="75">
        <f>M45</f>
        <v>21954479.145</v>
      </c>
      <c r="F45" s="75"/>
      <c r="G45" s="65"/>
      <c r="H45" s="57"/>
      <c r="I45" s="57"/>
      <c r="J45" s="57"/>
      <c r="K45" s="62">
        <v>8163259.6639999999</v>
      </c>
      <c r="L45" s="62">
        <v>13791219.481000001</v>
      </c>
      <c r="M45" s="62">
        <v>21954479.145</v>
      </c>
      <c r="N45" s="62"/>
      <c r="O45" s="62"/>
      <c r="P45" s="62"/>
      <c r="Q45" s="62"/>
      <c r="R45" s="62"/>
      <c r="S45" s="62"/>
      <c r="T45" s="62"/>
      <c r="U45" s="63"/>
      <c r="V45" s="63"/>
      <c r="W45" s="63"/>
      <c r="X45" s="66"/>
      <c r="Y45" s="66"/>
      <c r="Z45" s="66"/>
      <c r="AB45" s="64"/>
      <c r="AC45" s="64"/>
      <c r="AD45" s="64"/>
    </row>
    <row r="46" spans="1:30" x14ac:dyDescent="0.25">
      <c r="C46" s="78"/>
      <c r="D46" s="78"/>
      <c r="E46" s="78"/>
      <c r="F46" s="78"/>
      <c r="G46" s="65"/>
      <c r="K46" s="62">
        <v>0</v>
      </c>
      <c r="L46" s="62">
        <v>0</v>
      </c>
      <c r="M46" s="62">
        <v>0</v>
      </c>
      <c r="N46" s="62"/>
      <c r="O46" s="62"/>
      <c r="P46" s="62"/>
      <c r="Q46" s="62"/>
      <c r="R46" s="62"/>
      <c r="S46" s="62"/>
      <c r="T46" s="62"/>
      <c r="U46" s="63"/>
      <c r="V46" s="63"/>
      <c r="W46" s="63"/>
      <c r="X46" s="66"/>
      <c r="Y46" s="66"/>
      <c r="Z46" s="66"/>
      <c r="AB46" s="64"/>
      <c r="AC46" s="64"/>
      <c r="AD46" s="64"/>
    </row>
    <row r="47" spans="1:30" x14ac:dyDescent="0.25">
      <c r="A47" s="74" t="s">
        <v>85</v>
      </c>
      <c r="C47" s="65"/>
      <c r="D47" s="65"/>
      <c r="E47" s="65"/>
      <c r="F47" s="65"/>
      <c r="G47" s="65"/>
      <c r="K47" s="62">
        <v>0</v>
      </c>
      <c r="L47" s="62">
        <v>0</v>
      </c>
      <c r="M47" s="62">
        <v>0</v>
      </c>
      <c r="N47" s="62"/>
      <c r="O47" s="62"/>
      <c r="P47" s="62"/>
      <c r="Q47" s="62"/>
      <c r="R47" s="62"/>
      <c r="S47" s="62"/>
      <c r="T47" s="62"/>
      <c r="U47" s="63"/>
      <c r="V47" s="63"/>
      <c r="W47" s="63"/>
      <c r="X47" s="66"/>
      <c r="Y47" s="66"/>
      <c r="Z47" s="66"/>
      <c r="AB47" s="64"/>
      <c r="AC47" s="64"/>
      <c r="AD47" s="64"/>
    </row>
    <row r="48" spans="1:30" x14ac:dyDescent="0.25">
      <c r="A48" s="113" t="s">
        <v>33</v>
      </c>
      <c r="C48" s="65"/>
      <c r="D48" s="65"/>
      <c r="E48" s="65"/>
      <c r="F48" s="65"/>
      <c r="G48" s="65"/>
      <c r="K48" s="62">
        <v>0</v>
      </c>
      <c r="L48" s="62">
        <v>0</v>
      </c>
      <c r="M48" s="62">
        <v>191</v>
      </c>
      <c r="N48" s="62"/>
      <c r="O48" s="62"/>
      <c r="P48" s="62"/>
      <c r="Q48" s="62"/>
      <c r="R48" s="62"/>
      <c r="S48" s="62"/>
      <c r="T48" s="62"/>
      <c r="U48" s="63"/>
      <c r="V48" s="63"/>
      <c r="W48" s="63"/>
      <c r="X48" s="66"/>
      <c r="Y48" s="66"/>
      <c r="Z48" s="66"/>
      <c r="AB48" s="64"/>
      <c r="AC48" s="64"/>
      <c r="AD48" s="64"/>
    </row>
    <row r="49" spans="1:30" x14ac:dyDescent="0.25">
      <c r="A49" s="76"/>
      <c r="C49" s="65"/>
      <c r="D49" s="65"/>
      <c r="E49" s="65"/>
      <c r="F49" s="65"/>
      <c r="G49" s="65"/>
      <c r="K49" s="62">
        <v>0</v>
      </c>
      <c r="L49" s="62">
        <v>0</v>
      </c>
      <c r="M49" s="62">
        <v>1269</v>
      </c>
      <c r="N49" s="62"/>
      <c r="O49" s="62"/>
      <c r="P49" s="62"/>
      <c r="Q49" s="62"/>
      <c r="R49" s="62"/>
      <c r="S49" s="62"/>
      <c r="T49" s="62"/>
      <c r="U49" s="63"/>
      <c r="V49" s="63"/>
      <c r="W49" s="63"/>
      <c r="X49" s="67"/>
      <c r="Y49" s="67"/>
      <c r="Z49" s="67"/>
      <c r="AB49" s="64"/>
      <c r="AC49" s="64"/>
      <c r="AD49" s="64"/>
    </row>
    <row r="50" spans="1:30" s="69" customFormat="1" ht="20.2" customHeight="1" ph="1" x14ac:dyDescent="0.25">
      <c r="A50" s="69"/>
      <c r="B50" s="69"/>
      <c r="C50" s="69"/>
      <c r="D50" s="69"/>
      <c r="E50" s="69"/>
      <c r="F50" s="69"/>
      <c r="G50" s="70"/>
      <c r="H50" s="69"/>
      <c r="I50" s="69"/>
      <c r="J50" s="69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2"/>
      <c r="V50" s="72"/>
      <c r="W50" s="72"/>
      <c r="X50" s="69"/>
      <c r="Y50" s="69"/>
      <c r="Z50" s="69"/>
      <c r="AA50" s="69"/>
      <c r="AB50" s="69"/>
      <c r="AC50" s="69"/>
      <c r="AD50" s="69"/>
    </row>
    <row r="51" spans="1:30" ht="11.35" customHeight="1" x14ac:dyDescent="0.25">
      <c r="A51" s="60"/>
      <c r="B51" s="60"/>
      <c r="C51" s="60"/>
      <c r="D51" s="60"/>
      <c r="E51" s="60"/>
      <c r="F51" s="60"/>
      <c r="G51" s="68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3"/>
      <c r="V51" s="63"/>
      <c r="W51" s="63"/>
      <c r="X51" s="69"/>
      <c r="Y51" s="69"/>
      <c r="Z51" s="69"/>
    </row>
    <row r="52" spans="1:30" ht="20.2" customHeight="1" x14ac:dyDescent="0.25">
      <c r="G52" s="55"/>
    </row>
    <row r="53" spans="1:30" x14ac:dyDescent="0.25">
      <c r="G53" s="55"/>
    </row>
    <row r="54" spans="1:30" x14ac:dyDescent="0.25">
      <c r="G54" s="55"/>
    </row>
    <row r="55" spans="1:30" x14ac:dyDescent="0.25">
      <c r="G55" s="55"/>
    </row>
    <row r="56" spans="1:30" x14ac:dyDescent="0.25">
      <c r="G56" s="55"/>
    </row>
    <row r="57" spans="1:30" x14ac:dyDescent="0.25">
      <c r="G57" s="55"/>
    </row>
    <row r="58" spans="1:30" x14ac:dyDescent="0.25">
      <c r="G58" s="55"/>
    </row>
    <row r="59" spans="1:30" x14ac:dyDescent="0.25">
      <c r="G59" s="55"/>
    </row>
    <row r="60" spans="1:30" x14ac:dyDescent="0.25">
      <c r="G60" s="55"/>
    </row>
    <row r="61" spans="1:30" x14ac:dyDescent="0.25">
      <c r="G61" s="55"/>
    </row>
    <row r="62" spans="1:30" x14ac:dyDescent="0.25">
      <c r="G62" s="55"/>
    </row>
    <row r="63" spans="1:30" x14ac:dyDescent="0.25">
      <c r="G63" s="55"/>
    </row>
    <row r="64" spans="1:30" x14ac:dyDescent="0.25">
      <c r="G64" s="55"/>
    </row>
    <row r="65" spans="7:7" x14ac:dyDescent="0.25">
      <c r="G65" s="55"/>
    </row>
    <row r="66" spans="7:7" x14ac:dyDescent="0.25">
      <c r="G66" s="55"/>
    </row>
    <row r="67" spans="7:7" x14ac:dyDescent="0.25">
      <c r="G67" s="55"/>
    </row>
    <row r="68" spans="7:7" x14ac:dyDescent="0.25">
      <c r="G68" s="55"/>
    </row>
    <row r="69" spans="7:7" x14ac:dyDescent="0.25">
      <c r="G69" s="55"/>
    </row>
    <row r="70" spans="7:7" x14ac:dyDescent="0.25">
      <c r="G70" s="55"/>
    </row>
    <row r="71" spans="7:7" ht="20.2" customHeight="1" x14ac:dyDescent="0.25">
      <c r="G71" s="55"/>
    </row>
    <row r="72" spans="7:7" ht="20.2" customHeight="1" x14ac:dyDescent="0.25">
      <c r="G72" s="55"/>
    </row>
    <row r="73" spans="7:7" ht="20.2" customHeight="1" x14ac:dyDescent="0.25">
      <c r="G73" s="55"/>
    </row>
    <row r="74" spans="7:7" ht="20.2" customHeight="1" x14ac:dyDescent="0.25">
      <c r="G74" s="55"/>
    </row>
    <row r="75" spans="7:7" ht="20.2" customHeight="1" x14ac:dyDescent="0.25">
      <c r="G75" s="55"/>
    </row>
    <row r="76" spans="7:7" ht="20.2" customHeight="1" x14ac:dyDescent="0.25">
      <c r="G76" s="55"/>
    </row>
    <row r="77" spans="7:7" ht="20.2" customHeight="1" x14ac:dyDescent="0.25">
      <c r="G77" s="55"/>
    </row>
    <row r="78" spans="7:7" ht="20.2" customHeight="1" x14ac:dyDescent="0.25">
      <c r="G78" s="55"/>
    </row>
    <row r="79" spans="7:7" ht="20.2" customHeight="1" x14ac:dyDescent="0.25">
      <c r="G79" s="55"/>
    </row>
    <row r="80" spans="7:7" ht="20.2" customHeight="1" x14ac:dyDescent="0.25">
      <c r="G80" s="55"/>
    </row>
    <row r="81" spans="7:7" ht="20.2" customHeight="1" x14ac:dyDescent="0.25">
      <c r="G81" s="55"/>
    </row>
    <row r="82" spans="7:7" ht="20.2" customHeight="1" x14ac:dyDescent="0.25">
      <c r="G82" s="55"/>
    </row>
    <row r="83" spans="7:7" ht="20.2" customHeight="1" x14ac:dyDescent="0.25">
      <c r="G83" s="55"/>
    </row>
    <row r="84" spans="7:7" ht="20.2" customHeight="1" x14ac:dyDescent="0.25">
      <c r="G84" s="55"/>
    </row>
    <row r="85" spans="7:7" ht="20.2" customHeight="1" x14ac:dyDescent="0.25">
      <c r="G85" s="55"/>
    </row>
    <row r="86" spans="7:7" ht="20.2" customHeight="1" x14ac:dyDescent="0.25">
      <c r="G86" s="55"/>
    </row>
    <row r="87" spans="7:7" ht="20.2" customHeight="1" x14ac:dyDescent="0.25">
      <c r="G87" s="55"/>
    </row>
    <row r="88" spans="7:7" ht="20.2" customHeight="1" x14ac:dyDescent="0.25">
      <c r="G88" s="55"/>
    </row>
    <row r="89" spans="7:7" ht="20.2" customHeight="1" x14ac:dyDescent="0.25">
      <c r="G89" s="55"/>
    </row>
    <row r="90" spans="7:7" ht="20.2" customHeight="1" x14ac:dyDescent="0.25">
      <c r="G90" s="55"/>
    </row>
    <row r="91" spans="7:7" ht="20.2" customHeight="1" x14ac:dyDescent="0.25">
      <c r="G91" s="55"/>
    </row>
    <row r="92" spans="7:7" ht="20.2" customHeight="1" x14ac:dyDescent="0.25">
      <c r="G92" s="55"/>
    </row>
    <row r="93" spans="7:7" ht="20.2" customHeight="1" x14ac:dyDescent="0.25">
      <c r="G93" s="55"/>
    </row>
    <row r="94" spans="7:7" ht="20.2" customHeight="1" x14ac:dyDescent="0.25">
      <c r="G94" s="55"/>
    </row>
    <row r="95" spans="7:7" ht="20.2" customHeight="1" x14ac:dyDescent="0.25">
      <c r="G95" s="55"/>
    </row>
    <row r="96" spans="7:7" ht="20.2" customHeight="1" x14ac:dyDescent="0.25">
      <c r="G96" s="55"/>
    </row>
    <row r="97" spans="7:7" ht="20.2" customHeight="1" x14ac:dyDescent="0.25">
      <c r="G97" s="55"/>
    </row>
    <row r="98" spans="7:7" ht="20.2" customHeight="1" x14ac:dyDescent="0.25">
      <c r="G98" s="55"/>
    </row>
    <row r="99" spans="7:7" ht="20.2" customHeight="1" x14ac:dyDescent="0.25">
      <c r="G99" s="55"/>
    </row>
    <row r="100" spans="7:7" ht="20.2" customHeight="1" x14ac:dyDescent="0.25">
      <c r="G100" s="55"/>
    </row>
    <row r="101" spans="7:7" ht="20.2" customHeight="1" x14ac:dyDescent="0.25">
      <c r="G101" s="55"/>
    </row>
    <row r="102" spans="7:7" ht="20.2" customHeight="1" x14ac:dyDescent="0.25">
      <c r="G102" s="55"/>
    </row>
    <row r="103" spans="7:7" ht="20.2" customHeight="1" x14ac:dyDescent="0.25">
      <c r="G103" s="55"/>
    </row>
    <row r="104" spans="7:7" ht="20.2" customHeight="1" x14ac:dyDescent="0.25">
      <c r="G104" s="55"/>
    </row>
    <row r="105" spans="7:7" ht="20.2" customHeight="1" x14ac:dyDescent="0.25">
      <c r="G105" s="55"/>
    </row>
    <row r="106" spans="7:7" ht="20.2" customHeight="1" x14ac:dyDescent="0.25">
      <c r="G106" s="55"/>
    </row>
    <row r="107" spans="7:7" ht="20.2" customHeight="1" x14ac:dyDescent="0.25">
      <c r="G107" s="55"/>
    </row>
    <row r="108" spans="7:7" ht="20.2" customHeight="1" x14ac:dyDescent="0.25">
      <c r="G108" s="55"/>
    </row>
    <row r="109" spans="7:7" ht="20.2" customHeight="1" x14ac:dyDescent="0.25">
      <c r="G109" s="55"/>
    </row>
    <row r="110" spans="7:7" ht="20.2" customHeight="1" x14ac:dyDescent="0.25">
      <c r="G110" s="55"/>
    </row>
    <row r="111" spans="7:7" ht="20.2" customHeight="1" x14ac:dyDescent="0.25">
      <c r="G111" s="55"/>
    </row>
    <row r="112" spans="7:7" ht="20.2" customHeight="1" x14ac:dyDescent="0.25">
      <c r="G112" s="55"/>
    </row>
    <row r="113" spans="7:7" x14ac:dyDescent="0.25">
      <c r="G113" s="55"/>
    </row>
    <row r="114" spans="7:7" x14ac:dyDescent="0.25">
      <c r="G114" s="55"/>
    </row>
    <row r="115" spans="7:7" x14ac:dyDescent="0.25">
      <c r="G115" s="55"/>
    </row>
    <row r="116" spans="7:7" x14ac:dyDescent="0.25">
      <c r="G116" s="55"/>
    </row>
    <row r="117" spans="7:7" x14ac:dyDescent="0.25">
      <c r="G117" s="55"/>
    </row>
    <row r="118" spans="7:7" x14ac:dyDescent="0.25">
      <c r="G118" s="55"/>
    </row>
    <row r="119" spans="7:7" x14ac:dyDescent="0.25">
      <c r="G119" s="55"/>
    </row>
    <row r="120" spans="7:7" ht="8.3000000000000007" customHeight="1" x14ac:dyDescent="0.25">
      <c r="G120" s="55"/>
    </row>
    <row r="121" spans="7:7" ht="7.05" customHeight="1" x14ac:dyDescent="0.25">
      <c r="G121" s="55"/>
    </row>
    <row r="122" spans="7:7" ht="16.600000000000001" customHeight="1" x14ac:dyDescent="0.25">
      <c r="G122" s="55"/>
    </row>
    <row r="123" spans="7:7" ht="16.600000000000001" customHeight="1" x14ac:dyDescent="0.25">
      <c r="G123" s="55"/>
    </row>
    <row r="124" spans="7:7" ht="14.95" customHeight="1" x14ac:dyDescent="0.25">
      <c r="G124" s="55"/>
    </row>
    <row r="125" spans="7:7" x14ac:dyDescent="0.25">
      <c r="G125" s="55"/>
    </row>
    <row r="126" spans="7:7" ht="15.85" customHeight="1" x14ac:dyDescent="0.25">
      <c r="G126" s="55"/>
    </row>
    <row r="127" spans="7:7" ht="15.85" customHeight="1" x14ac:dyDescent="0.25">
      <c r="G127" s="55"/>
    </row>
    <row r="128" spans="7:7" ht="15.85" customHeight="1" x14ac:dyDescent="0.25">
      <c r="G128" s="55"/>
    </row>
    <row r="129" spans="7:7" ht="15.85" customHeight="1" x14ac:dyDescent="0.25">
      <c r="G129" s="55"/>
    </row>
    <row r="130" spans="7:7" ht="7.05" customHeight="1" x14ac:dyDescent="0.25">
      <c r="G130" s="55"/>
    </row>
    <row r="131" spans="7:7" ht="20.2" customHeight="1" x14ac:dyDescent="0.25">
      <c r="G131" s="55"/>
    </row>
    <row r="132" spans="7:7" ht="20.2" customHeight="1" x14ac:dyDescent="0.25">
      <c r="G132" s="55"/>
    </row>
    <row r="133" spans="7:7" ht="20.2" customHeight="1" x14ac:dyDescent="0.25">
      <c r="G133" s="55"/>
    </row>
    <row r="134" spans="7:7" ht="20.2" customHeight="1" x14ac:dyDescent="0.25">
      <c r="G134" s="55"/>
    </row>
    <row r="135" spans="7:7" ht="20.2" customHeight="1" x14ac:dyDescent="0.25">
      <c r="G135" s="55"/>
    </row>
    <row r="136" spans="7:7" ht="20.2" customHeight="1" x14ac:dyDescent="0.25">
      <c r="G136" s="55"/>
    </row>
    <row r="137" spans="7:7" ht="20.2" customHeight="1" x14ac:dyDescent="0.25">
      <c r="G137" s="55"/>
    </row>
    <row r="138" spans="7:7" ht="20.2" customHeight="1" x14ac:dyDescent="0.25">
      <c r="G138" s="55"/>
    </row>
    <row r="139" spans="7:7" ht="20.2" customHeight="1" x14ac:dyDescent="0.25">
      <c r="G139" s="55"/>
    </row>
    <row r="140" spans="7:7" ht="20.2" customHeight="1" x14ac:dyDescent="0.25">
      <c r="G140" s="55"/>
    </row>
    <row r="141" spans="7:7" ht="20.2" customHeight="1" x14ac:dyDescent="0.25">
      <c r="G141" s="55"/>
    </row>
    <row r="142" spans="7:7" ht="20.2" customHeight="1" x14ac:dyDescent="0.25">
      <c r="G142" s="55"/>
    </row>
    <row r="143" spans="7:7" ht="20.2" customHeight="1" x14ac:dyDescent="0.25">
      <c r="G143" s="55"/>
    </row>
    <row r="144" spans="7:7" ht="20.2" customHeight="1" x14ac:dyDescent="0.25">
      <c r="G144" s="55"/>
    </row>
    <row r="145" spans="7:7" ht="20.2" customHeight="1" x14ac:dyDescent="0.25">
      <c r="G145" s="55"/>
    </row>
    <row r="146" spans="7:7" ht="20.2" customHeight="1" x14ac:dyDescent="0.25">
      <c r="G146" s="55"/>
    </row>
    <row r="147" spans="7:7" ht="20.2" customHeight="1" x14ac:dyDescent="0.25">
      <c r="G147" s="55"/>
    </row>
    <row r="148" spans="7:7" ht="20.2" customHeight="1" x14ac:dyDescent="0.25">
      <c r="G148" s="55"/>
    </row>
    <row r="149" spans="7:7" ht="20.2" customHeight="1" x14ac:dyDescent="0.25">
      <c r="G149" s="55"/>
    </row>
    <row r="150" spans="7:7" ht="20.2" customHeight="1" x14ac:dyDescent="0.25">
      <c r="G150" s="55"/>
    </row>
    <row r="151" spans="7:7" ht="20.2" customHeight="1" x14ac:dyDescent="0.25">
      <c r="G151" s="55"/>
    </row>
    <row r="152" spans="7:7" ht="20.2" customHeight="1" x14ac:dyDescent="0.25">
      <c r="G152" s="55"/>
    </row>
    <row r="153" spans="7:7" ht="20.2" customHeight="1" x14ac:dyDescent="0.25">
      <c r="G153" s="55"/>
    </row>
    <row r="154" spans="7:7" ht="20.2" customHeight="1" x14ac:dyDescent="0.25">
      <c r="G154" s="55"/>
    </row>
    <row r="155" spans="7:7" ht="20.2" customHeight="1" x14ac:dyDescent="0.25">
      <c r="G155" s="55"/>
    </row>
    <row r="156" spans="7:7" ht="20.2" customHeight="1" x14ac:dyDescent="0.25">
      <c r="G156" s="55"/>
    </row>
    <row r="157" spans="7:7" ht="20.2" customHeight="1" x14ac:dyDescent="0.25">
      <c r="G157" s="55"/>
    </row>
    <row r="158" spans="7:7" ht="20.2" customHeight="1" x14ac:dyDescent="0.25">
      <c r="G158" s="55"/>
    </row>
    <row r="159" spans="7:7" ht="20.2" customHeight="1" x14ac:dyDescent="0.25">
      <c r="G159" s="55"/>
    </row>
    <row r="160" spans="7:7" ht="20.2" customHeight="1" x14ac:dyDescent="0.25">
      <c r="G160" s="55"/>
    </row>
    <row r="161" spans="7:7" ht="20.2" customHeight="1" x14ac:dyDescent="0.25">
      <c r="G161" s="55"/>
    </row>
    <row r="162" spans="7:7" ht="20.2" customHeight="1" x14ac:dyDescent="0.25">
      <c r="G162" s="55"/>
    </row>
    <row r="163" spans="7:7" ht="20.2" customHeight="1" x14ac:dyDescent="0.25">
      <c r="G163" s="55"/>
    </row>
    <row r="164" spans="7:7" ht="20.2" customHeight="1" x14ac:dyDescent="0.25">
      <c r="G164" s="55"/>
    </row>
    <row r="165" spans="7:7" ht="20.2" customHeight="1" x14ac:dyDescent="0.25">
      <c r="G165" s="55"/>
    </row>
    <row r="166" spans="7:7" ht="20.2" customHeight="1" x14ac:dyDescent="0.25">
      <c r="G166" s="55"/>
    </row>
    <row r="167" spans="7:7" ht="20.2" customHeight="1" x14ac:dyDescent="0.25">
      <c r="G167" s="55"/>
    </row>
    <row r="168" spans="7:7" ht="20.2" customHeight="1" x14ac:dyDescent="0.25">
      <c r="G168" s="55"/>
    </row>
    <row r="169" spans="7:7" ht="20.2" customHeight="1" x14ac:dyDescent="0.25">
      <c r="G169" s="55"/>
    </row>
    <row r="170" spans="7:7" ht="20.2" customHeight="1" x14ac:dyDescent="0.25">
      <c r="G170" s="55"/>
    </row>
    <row r="171" spans="7:7" ht="20.2" customHeight="1" x14ac:dyDescent="0.25">
      <c r="G171" s="55"/>
    </row>
    <row r="172" spans="7:7" ht="20.2" customHeight="1" x14ac:dyDescent="0.25">
      <c r="G172" s="55"/>
    </row>
    <row r="173" spans="7:7" x14ac:dyDescent="0.25">
      <c r="G173" s="55"/>
    </row>
    <row r="174" spans="7:7" x14ac:dyDescent="0.25">
      <c r="G174" s="55"/>
    </row>
    <row r="175" spans="7:7" x14ac:dyDescent="0.25">
      <c r="G175" s="55"/>
    </row>
    <row r="176" spans="7:7" x14ac:dyDescent="0.25">
      <c r="G176" s="55"/>
    </row>
    <row r="177" spans="7:7" x14ac:dyDescent="0.25">
      <c r="G177" s="55"/>
    </row>
    <row r="178" spans="7:7" x14ac:dyDescent="0.25">
      <c r="G178" s="55"/>
    </row>
    <row r="179" spans="7:7" x14ac:dyDescent="0.25">
      <c r="G179" s="55"/>
    </row>
    <row r="180" spans="7:7" ht="8.3000000000000007" customHeight="1" x14ac:dyDescent="0.25">
      <c r="G180" s="55"/>
    </row>
    <row r="181" spans="7:7" ht="7.05" customHeight="1" x14ac:dyDescent="0.25">
      <c r="G181" s="55"/>
    </row>
    <row r="182" spans="7:7" ht="16.600000000000001" customHeight="1" x14ac:dyDescent="0.25">
      <c r="G182" s="55"/>
    </row>
    <row r="183" spans="7:7" ht="16.600000000000001" customHeight="1" x14ac:dyDescent="0.25">
      <c r="G183" s="55"/>
    </row>
    <row r="184" spans="7:7" ht="16.600000000000001" customHeight="1" x14ac:dyDescent="0.25">
      <c r="G184" s="55"/>
    </row>
    <row r="185" spans="7:7" x14ac:dyDescent="0.25">
      <c r="G185" s="55"/>
    </row>
    <row r="186" spans="7:7" ht="15.85" customHeight="1" x14ac:dyDescent="0.25">
      <c r="G186" s="55"/>
    </row>
    <row r="187" spans="7:7" ht="15.85" customHeight="1" x14ac:dyDescent="0.25">
      <c r="G187" s="55"/>
    </row>
    <row r="188" spans="7:7" ht="15.85" customHeight="1" x14ac:dyDescent="0.25">
      <c r="G188" s="55"/>
    </row>
    <row r="189" spans="7:7" ht="15.85" customHeight="1" x14ac:dyDescent="0.25">
      <c r="G189" s="55"/>
    </row>
    <row r="190" spans="7:7" ht="8.3000000000000007" customHeight="1" x14ac:dyDescent="0.25">
      <c r="G190" s="55"/>
    </row>
    <row r="191" spans="7:7" ht="20.2" customHeight="1" x14ac:dyDescent="0.25">
      <c r="G191" s="55"/>
    </row>
    <row r="192" spans="7:7" ht="20.2" customHeight="1" x14ac:dyDescent="0.25">
      <c r="G192" s="55"/>
    </row>
    <row r="193" spans="7:7" ht="20.2" customHeight="1" x14ac:dyDescent="0.25">
      <c r="G193" s="55"/>
    </row>
    <row r="194" spans="7:7" ht="20.2" customHeight="1" x14ac:dyDescent="0.25">
      <c r="G194" s="55"/>
    </row>
    <row r="195" spans="7:7" ht="20.2" customHeight="1" x14ac:dyDescent="0.25">
      <c r="G195" s="55"/>
    </row>
    <row r="196" spans="7:7" ht="20.2" customHeight="1" x14ac:dyDescent="0.25">
      <c r="G196" s="55"/>
    </row>
    <row r="197" spans="7:7" ht="20.2" customHeight="1" x14ac:dyDescent="0.25">
      <c r="G197" s="55"/>
    </row>
    <row r="198" spans="7:7" ht="20.2" customHeight="1" x14ac:dyDescent="0.25">
      <c r="G198" s="55"/>
    </row>
    <row r="199" spans="7:7" ht="20.2" customHeight="1" x14ac:dyDescent="0.25">
      <c r="G199" s="55"/>
    </row>
    <row r="200" spans="7:7" ht="20.2" customHeight="1" x14ac:dyDescent="0.25">
      <c r="G200" s="55"/>
    </row>
    <row r="201" spans="7:7" ht="20.2" customHeight="1" x14ac:dyDescent="0.25">
      <c r="G201" s="55"/>
    </row>
    <row r="202" spans="7:7" ht="20.2" customHeight="1" x14ac:dyDescent="0.25">
      <c r="G202" s="55"/>
    </row>
    <row r="203" spans="7:7" ht="20.2" customHeight="1" x14ac:dyDescent="0.25">
      <c r="G203" s="55"/>
    </row>
    <row r="204" spans="7:7" ht="20.2" customHeight="1" x14ac:dyDescent="0.25">
      <c r="G204" s="55"/>
    </row>
    <row r="205" spans="7:7" ht="20.2" customHeight="1" x14ac:dyDescent="0.25">
      <c r="G205" s="55"/>
    </row>
    <row r="206" spans="7:7" ht="20.2" customHeight="1" x14ac:dyDescent="0.25">
      <c r="G206" s="55"/>
    </row>
    <row r="207" spans="7:7" ht="20.2" customHeight="1" x14ac:dyDescent="0.25">
      <c r="G207" s="55"/>
    </row>
    <row r="208" spans="7:7" ht="20.2" customHeight="1" x14ac:dyDescent="0.25">
      <c r="G208" s="55"/>
    </row>
    <row r="209" spans="7:7" ht="20.2" customHeight="1" x14ac:dyDescent="0.25">
      <c r="G209" s="55"/>
    </row>
    <row r="210" spans="7:7" ht="20.2" customHeight="1" x14ac:dyDescent="0.25">
      <c r="G210" s="55"/>
    </row>
    <row r="211" spans="7:7" ht="20.2" customHeight="1" x14ac:dyDescent="0.25">
      <c r="G211" s="55"/>
    </row>
    <row r="212" spans="7:7" ht="20.2" customHeight="1" x14ac:dyDescent="0.25">
      <c r="G212" s="55"/>
    </row>
    <row r="213" spans="7:7" ht="20.2" customHeight="1" x14ac:dyDescent="0.25">
      <c r="G213" s="55"/>
    </row>
    <row r="214" spans="7:7" ht="20.2" customHeight="1" x14ac:dyDescent="0.25">
      <c r="G214" s="55"/>
    </row>
    <row r="215" spans="7:7" ht="20.2" customHeight="1" x14ac:dyDescent="0.25">
      <c r="G215" s="55"/>
    </row>
    <row r="216" spans="7:7" ht="20.2" customHeight="1" x14ac:dyDescent="0.25">
      <c r="G216" s="55"/>
    </row>
    <row r="217" spans="7:7" ht="20.2" customHeight="1" x14ac:dyDescent="0.25">
      <c r="G217" s="55"/>
    </row>
    <row r="218" spans="7:7" ht="20.2" customHeight="1" x14ac:dyDescent="0.25">
      <c r="G218" s="55"/>
    </row>
    <row r="219" spans="7:7" ht="20.2" customHeight="1" x14ac:dyDescent="0.25">
      <c r="G219" s="55"/>
    </row>
    <row r="220" spans="7:7" ht="20.2" customHeight="1" x14ac:dyDescent="0.25">
      <c r="G220" s="55"/>
    </row>
    <row r="221" spans="7:7" ht="20.2" customHeight="1" x14ac:dyDescent="0.25">
      <c r="G221" s="55"/>
    </row>
    <row r="222" spans="7:7" ht="20.2" customHeight="1" x14ac:dyDescent="0.25">
      <c r="G222" s="55"/>
    </row>
    <row r="223" spans="7:7" ht="20.2" customHeight="1" x14ac:dyDescent="0.25">
      <c r="G223" s="55"/>
    </row>
    <row r="224" spans="7:7" ht="20.2" customHeight="1" x14ac:dyDescent="0.25">
      <c r="G224" s="55"/>
    </row>
    <row r="225" spans="7:7" ht="20.2" customHeight="1" x14ac:dyDescent="0.25">
      <c r="G225" s="55"/>
    </row>
    <row r="226" spans="7:7" ht="20.2" customHeight="1" x14ac:dyDescent="0.25">
      <c r="G226" s="55"/>
    </row>
    <row r="227" spans="7:7" ht="20.2" customHeight="1" x14ac:dyDescent="0.25">
      <c r="G227" s="55"/>
    </row>
    <row r="228" spans="7:7" ht="20.2" customHeight="1" x14ac:dyDescent="0.25">
      <c r="G228" s="55"/>
    </row>
    <row r="229" spans="7:7" ht="20.2" customHeight="1" x14ac:dyDescent="0.25">
      <c r="G229" s="55"/>
    </row>
    <row r="230" spans="7:7" ht="20.2" customHeight="1" x14ac:dyDescent="0.25">
      <c r="G230" s="55"/>
    </row>
    <row r="231" spans="7:7" ht="20.2" customHeight="1" x14ac:dyDescent="0.25">
      <c r="G231" s="55"/>
    </row>
    <row r="232" spans="7:7" ht="20.2" customHeight="1" x14ac:dyDescent="0.25">
      <c r="G232" s="55"/>
    </row>
    <row r="233" spans="7:7" x14ac:dyDescent="0.25">
      <c r="G233" s="55"/>
    </row>
    <row r="234" spans="7:7" x14ac:dyDescent="0.25">
      <c r="G234" s="55"/>
    </row>
    <row r="235" spans="7:7" x14ac:dyDescent="0.25">
      <c r="G235" s="55"/>
    </row>
    <row r="236" spans="7:7" x14ac:dyDescent="0.25">
      <c r="G236" s="55"/>
    </row>
    <row r="237" spans="7:7" x14ac:dyDescent="0.25">
      <c r="G237" s="55"/>
    </row>
    <row r="238" spans="7:7" x14ac:dyDescent="0.25">
      <c r="G238" s="55"/>
    </row>
    <row r="239" spans="7:7" x14ac:dyDescent="0.25">
      <c r="G239" s="55"/>
    </row>
    <row r="240" spans="7:7" x14ac:dyDescent="0.25">
      <c r="G240" s="55"/>
    </row>
    <row r="241" spans="7:7" x14ac:dyDescent="0.25">
      <c r="G241" s="55"/>
    </row>
    <row r="242" spans="7:7" x14ac:dyDescent="0.25">
      <c r="G242" s="55"/>
    </row>
    <row r="243" spans="7:7" x14ac:dyDescent="0.25">
      <c r="G243" s="55"/>
    </row>
    <row r="244" spans="7:7" x14ac:dyDescent="0.25">
      <c r="G244" s="55"/>
    </row>
    <row r="245" spans="7:7" x14ac:dyDescent="0.25">
      <c r="G245" s="55"/>
    </row>
    <row r="246" spans="7:7" x14ac:dyDescent="0.25">
      <c r="G246" s="55"/>
    </row>
    <row r="247" spans="7:7" x14ac:dyDescent="0.25">
      <c r="G247" s="55"/>
    </row>
    <row r="248" spans="7:7" x14ac:dyDescent="0.25">
      <c r="G248" s="55"/>
    </row>
    <row r="249" spans="7:7" x14ac:dyDescent="0.25">
      <c r="G249" s="55"/>
    </row>
    <row r="250" spans="7:7" x14ac:dyDescent="0.25">
      <c r="G250" s="55"/>
    </row>
    <row r="251" spans="7:7" x14ac:dyDescent="0.25">
      <c r="G251" s="55"/>
    </row>
    <row r="252" spans="7:7" x14ac:dyDescent="0.25">
      <c r="G252" s="55"/>
    </row>
    <row r="253" spans="7:7" x14ac:dyDescent="0.25">
      <c r="G253" s="55"/>
    </row>
    <row r="254" spans="7:7" x14ac:dyDescent="0.25">
      <c r="G254" s="55"/>
    </row>
    <row r="255" spans="7:7" x14ac:dyDescent="0.25">
      <c r="G255" s="55"/>
    </row>
    <row r="256" spans="7:7" x14ac:dyDescent="0.25">
      <c r="G256" s="55"/>
    </row>
    <row r="257" spans="7:7" x14ac:dyDescent="0.25">
      <c r="G257" s="55"/>
    </row>
    <row r="258" spans="7:7" x14ac:dyDescent="0.25">
      <c r="G258" s="55"/>
    </row>
    <row r="259" spans="7:7" x14ac:dyDescent="0.25">
      <c r="G259" s="55"/>
    </row>
    <row r="260" spans="7:7" x14ac:dyDescent="0.25">
      <c r="G260" s="55"/>
    </row>
    <row r="261" spans="7:7" x14ac:dyDescent="0.25">
      <c r="G261" s="55"/>
    </row>
    <row r="262" spans="7:7" x14ac:dyDescent="0.25">
      <c r="G262" s="55"/>
    </row>
    <row r="263" spans="7:7" x14ac:dyDescent="0.25">
      <c r="G263" s="55"/>
    </row>
    <row r="264" spans="7:7" x14ac:dyDescent="0.25">
      <c r="G264" s="55"/>
    </row>
    <row r="265" spans="7:7" x14ac:dyDescent="0.25">
      <c r="G265" s="55"/>
    </row>
    <row r="266" spans="7:7" x14ac:dyDescent="0.25">
      <c r="G266" s="55"/>
    </row>
    <row r="267" spans="7:7" x14ac:dyDescent="0.25">
      <c r="G267" s="55"/>
    </row>
    <row r="268" spans="7:7" x14ac:dyDescent="0.25">
      <c r="G268" s="55"/>
    </row>
    <row r="269" spans="7:7" x14ac:dyDescent="0.25">
      <c r="G269" s="55"/>
    </row>
    <row r="270" spans="7:7" x14ac:dyDescent="0.25">
      <c r="G270" s="55"/>
    </row>
    <row r="271" spans="7:7" x14ac:dyDescent="0.25">
      <c r="G271" s="55"/>
    </row>
    <row r="272" spans="7:7" x14ac:dyDescent="0.25">
      <c r="G272" s="55"/>
    </row>
    <row r="273" spans="7:7" x14ac:dyDescent="0.25">
      <c r="G273" s="55"/>
    </row>
    <row r="274" spans="7:7" x14ac:dyDescent="0.25">
      <c r="G274" s="55"/>
    </row>
    <row r="275" spans="7:7" x14ac:dyDescent="0.25">
      <c r="G275" s="55"/>
    </row>
    <row r="276" spans="7:7" x14ac:dyDescent="0.25">
      <c r="G276" s="55"/>
    </row>
    <row r="277" spans="7:7" x14ac:dyDescent="0.25">
      <c r="G277" s="55"/>
    </row>
    <row r="278" spans="7:7" x14ac:dyDescent="0.25">
      <c r="G278" s="55"/>
    </row>
    <row r="279" spans="7:7" x14ac:dyDescent="0.25">
      <c r="G279" s="55"/>
    </row>
    <row r="280" spans="7:7" x14ac:dyDescent="0.25">
      <c r="G280" s="55"/>
    </row>
    <row r="281" spans="7:7" x14ac:dyDescent="0.25">
      <c r="G281" s="55"/>
    </row>
    <row r="282" spans="7:7" x14ac:dyDescent="0.25">
      <c r="G282" s="55"/>
    </row>
    <row r="283" spans="7:7" x14ac:dyDescent="0.25">
      <c r="G283" s="55"/>
    </row>
    <row r="284" spans="7:7" x14ac:dyDescent="0.25">
      <c r="G284" s="55"/>
    </row>
    <row r="285" spans="7:7" x14ac:dyDescent="0.25">
      <c r="G285" s="55"/>
    </row>
    <row r="286" spans="7:7" x14ac:dyDescent="0.25">
      <c r="G286" s="55"/>
    </row>
    <row r="287" spans="7:7" x14ac:dyDescent="0.25">
      <c r="G287" s="55"/>
    </row>
    <row r="288" spans="7:7" x14ac:dyDescent="0.25">
      <c r="G288" s="55"/>
    </row>
    <row r="289" spans="7:7" x14ac:dyDescent="0.25">
      <c r="G289" s="55"/>
    </row>
    <row r="290" spans="7:7" x14ac:dyDescent="0.25">
      <c r="G290" s="55"/>
    </row>
    <row r="291" spans="7:7" x14ac:dyDescent="0.25">
      <c r="G291" s="55"/>
    </row>
    <row r="292" spans="7:7" x14ac:dyDescent="0.25">
      <c r="G292" s="55"/>
    </row>
    <row r="293" spans="7:7" x14ac:dyDescent="0.25">
      <c r="G293" s="55"/>
    </row>
    <row r="294" spans="7:7" x14ac:dyDescent="0.25">
      <c r="G294" s="55"/>
    </row>
    <row r="295" spans="7:7" x14ac:dyDescent="0.25">
      <c r="G295" s="55"/>
    </row>
    <row r="296" spans="7:7" x14ac:dyDescent="0.25">
      <c r="G296" s="55"/>
    </row>
    <row r="297" spans="7:7" x14ac:dyDescent="0.25">
      <c r="G297" s="55"/>
    </row>
    <row r="298" spans="7:7" x14ac:dyDescent="0.25">
      <c r="G298" s="55"/>
    </row>
    <row r="299" spans="7:7" x14ac:dyDescent="0.25">
      <c r="G299" s="55"/>
    </row>
    <row r="300" spans="7:7" x14ac:dyDescent="0.25">
      <c r="G300" s="55"/>
    </row>
    <row r="301" spans="7:7" x14ac:dyDescent="0.25">
      <c r="G301" s="55"/>
    </row>
    <row r="302" spans="7:7" x14ac:dyDescent="0.25">
      <c r="G302" s="55"/>
    </row>
    <row r="303" spans="7:7" x14ac:dyDescent="0.25">
      <c r="G303" s="55"/>
    </row>
    <row r="304" spans="7:7" x14ac:dyDescent="0.25">
      <c r="G304" s="55"/>
    </row>
    <row r="305" spans="7:7" x14ac:dyDescent="0.25">
      <c r="G305" s="55"/>
    </row>
    <row r="306" spans="7:7" x14ac:dyDescent="0.25">
      <c r="G306" s="55"/>
    </row>
    <row r="307" spans="7:7" x14ac:dyDescent="0.25">
      <c r="G307" s="55"/>
    </row>
    <row r="308" spans="7:7" x14ac:dyDescent="0.25">
      <c r="G308" s="55"/>
    </row>
    <row r="309" spans="7:7" x14ac:dyDescent="0.25">
      <c r="G309" s="55"/>
    </row>
    <row r="310" spans="7:7" x14ac:dyDescent="0.25">
      <c r="G310" s="55"/>
    </row>
    <row r="311" spans="7:7" x14ac:dyDescent="0.25">
      <c r="G311" s="55"/>
    </row>
    <row r="312" spans="7:7" x14ac:dyDescent="0.25">
      <c r="G312" s="55"/>
    </row>
    <row r="313" spans="7:7" x14ac:dyDescent="0.25">
      <c r="G313" s="55"/>
    </row>
    <row r="314" spans="7:7" x14ac:dyDescent="0.25">
      <c r="G314" s="55"/>
    </row>
    <row r="315" spans="7:7" x14ac:dyDescent="0.25">
      <c r="G315" s="55"/>
    </row>
    <row r="316" spans="7:7" x14ac:dyDescent="0.25">
      <c r="G316" s="55"/>
    </row>
    <row r="317" spans="7:7" x14ac:dyDescent="0.25">
      <c r="G317" s="55"/>
    </row>
    <row r="318" spans="7:7" x14ac:dyDescent="0.25">
      <c r="G318" s="55"/>
    </row>
    <row r="319" spans="7:7" x14ac:dyDescent="0.25">
      <c r="G319" s="55"/>
    </row>
    <row r="320" spans="7:7" x14ac:dyDescent="0.25">
      <c r="G320" s="55"/>
    </row>
    <row r="321" spans="7:7" x14ac:dyDescent="0.25">
      <c r="G321" s="55"/>
    </row>
    <row r="322" spans="7:7" x14ac:dyDescent="0.25">
      <c r="G322" s="55"/>
    </row>
    <row r="323" spans="7:7" x14ac:dyDescent="0.25">
      <c r="G323" s="55"/>
    </row>
    <row r="324" spans="7:7" x14ac:dyDescent="0.25">
      <c r="G324" s="55"/>
    </row>
    <row r="325" spans="7:7" x14ac:dyDescent="0.25">
      <c r="G325" s="55"/>
    </row>
    <row r="326" spans="7:7" x14ac:dyDescent="0.25">
      <c r="G326" s="55"/>
    </row>
    <row r="327" spans="7:7" x14ac:dyDescent="0.25">
      <c r="G327" s="55"/>
    </row>
    <row r="328" spans="7:7" x14ac:dyDescent="0.25">
      <c r="G328" s="55"/>
    </row>
    <row r="329" spans="7:7" x14ac:dyDescent="0.25">
      <c r="G329" s="55"/>
    </row>
    <row r="330" spans="7:7" x14ac:dyDescent="0.25">
      <c r="G330" s="55"/>
    </row>
    <row r="331" spans="7:7" x14ac:dyDescent="0.25">
      <c r="G331" s="55"/>
    </row>
    <row r="332" spans="7:7" x14ac:dyDescent="0.25">
      <c r="G332" s="55"/>
    </row>
    <row r="333" spans="7:7" x14ac:dyDescent="0.25">
      <c r="G333" s="55"/>
    </row>
    <row r="334" spans="7:7" x14ac:dyDescent="0.25">
      <c r="G334" s="55"/>
    </row>
    <row r="335" spans="7:7" x14ac:dyDescent="0.25">
      <c r="G335" s="55"/>
    </row>
    <row r="336" spans="7:7" x14ac:dyDescent="0.25">
      <c r="G336" s="55"/>
    </row>
    <row r="337" spans="7:7" x14ac:dyDescent="0.25">
      <c r="G337" s="55"/>
    </row>
    <row r="338" spans="7:7" x14ac:dyDescent="0.25">
      <c r="G338" s="55"/>
    </row>
    <row r="339" spans="7:7" x14ac:dyDescent="0.25">
      <c r="G339" s="55"/>
    </row>
    <row r="340" spans="7:7" x14ac:dyDescent="0.25">
      <c r="G340" s="55"/>
    </row>
    <row r="341" spans="7:7" x14ac:dyDescent="0.25">
      <c r="G341" s="55"/>
    </row>
    <row r="342" spans="7:7" x14ac:dyDescent="0.25">
      <c r="G342" s="55"/>
    </row>
    <row r="343" spans="7:7" x14ac:dyDescent="0.25">
      <c r="G343" s="55"/>
    </row>
    <row r="344" spans="7:7" x14ac:dyDescent="0.25">
      <c r="G344" s="55"/>
    </row>
    <row r="345" spans="7:7" x14ac:dyDescent="0.25">
      <c r="G345" s="55"/>
    </row>
    <row r="346" spans="7:7" x14ac:dyDescent="0.25">
      <c r="G346" s="55"/>
    </row>
    <row r="347" spans="7:7" x14ac:dyDescent="0.25">
      <c r="G347" s="55"/>
    </row>
    <row r="348" spans="7:7" x14ac:dyDescent="0.25">
      <c r="G348" s="55"/>
    </row>
    <row r="349" spans="7:7" x14ac:dyDescent="0.25">
      <c r="G349" s="55"/>
    </row>
    <row r="350" spans="7:7" x14ac:dyDescent="0.25">
      <c r="G350" s="55"/>
    </row>
    <row r="351" spans="7:7" x14ac:dyDescent="0.25">
      <c r="G351" s="55"/>
    </row>
    <row r="352" spans="7:7" x14ac:dyDescent="0.25">
      <c r="G352" s="55"/>
    </row>
    <row r="353" spans="7:7" x14ac:dyDescent="0.25">
      <c r="G353" s="55"/>
    </row>
    <row r="354" spans="7:7" x14ac:dyDescent="0.25">
      <c r="G354" s="55"/>
    </row>
    <row r="355" spans="7:7" x14ac:dyDescent="0.25">
      <c r="G355" s="55"/>
    </row>
    <row r="356" spans="7:7" x14ac:dyDescent="0.25">
      <c r="G356" s="55"/>
    </row>
    <row r="357" spans="7:7" x14ac:dyDescent="0.25">
      <c r="G357" s="55"/>
    </row>
    <row r="358" spans="7:7" x14ac:dyDescent="0.25">
      <c r="G358" s="55"/>
    </row>
    <row r="359" spans="7:7" x14ac:dyDescent="0.25">
      <c r="G359" s="55"/>
    </row>
    <row r="360" spans="7:7" x14ac:dyDescent="0.25">
      <c r="G360" s="55"/>
    </row>
    <row r="361" spans="7:7" x14ac:dyDescent="0.25">
      <c r="G361" s="55"/>
    </row>
    <row r="362" spans="7:7" x14ac:dyDescent="0.25">
      <c r="G362" s="55"/>
    </row>
    <row r="363" spans="7:7" x14ac:dyDescent="0.25">
      <c r="G363" s="55"/>
    </row>
    <row r="364" spans="7:7" x14ac:dyDescent="0.25">
      <c r="G364" s="55"/>
    </row>
    <row r="365" spans="7:7" x14ac:dyDescent="0.25">
      <c r="G365" s="55"/>
    </row>
    <row r="366" spans="7:7" x14ac:dyDescent="0.25">
      <c r="G366" s="55"/>
    </row>
    <row r="367" spans="7:7" x14ac:dyDescent="0.25">
      <c r="G367" s="55"/>
    </row>
    <row r="368" spans="7:7" x14ac:dyDescent="0.25">
      <c r="G368" s="55"/>
    </row>
    <row r="369" spans="7:7" x14ac:dyDescent="0.25">
      <c r="G369" s="55"/>
    </row>
    <row r="370" spans="7:7" x14ac:dyDescent="0.25">
      <c r="G370" s="55"/>
    </row>
    <row r="371" spans="7:7" x14ac:dyDescent="0.25">
      <c r="G371" s="55"/>
    </row>
    <row r="372" spans="7:7" x14ac:dyDescent="0.25">
      <c r="G372" s="55"/>
    </row>
    <row r="373" spans="7:7" x14ac:dyDescent="0.25">
      <c r="G373" s="55"/>
    </row>
    <row r="374" spans="7:7" x14ac:dyDescent="0.25">
      <c r="G374" s="55"/>
    </row>
    <row r="375" spans="7:7" x14ac:dyDescent="0.25">
      <c r="G375" s="55"/>
    </row>
    <row r="376" spans="7:7" x14ac:dyDescent="0.25">
      <c r="G376" s="55"/>
    </row>
    <row r="377" spans="7:7" x14ac:dyDescent="0.25">
      <c r="G377" s="55"/>
    </row>
    <row r="378" spans="7:7" x14ac:dyDescent="0.25">
      <c r="G378" s="55"/>
    </row>
    <row r="379" spans="7:7" x14ac:dyDescent="0.25">
      <c r="G379" s="55"/>
    </row>
    <row r="380" spans="7:7" x14ac:dyDescent="0.25">
      <c r="G380" s="55"/>
    </row>
    <row r="381" spans="7:7" x14ac:dyDescent="0.25">
      <c r="G381" s="55"/>
    </row>
    <row r="382" spans="7:7" x14ac:dyDescent="0.25">
      <c r="G382" s="55"/>
    </row>
    <row r="383" spans="7:7" x14ac:dyDescent="0.25">
      <c r="G383" s="55"/>
    </row>
    <row r="384" spans="7:7" x14ac:dyDescent="0.25">
      <c r="G384" s="55"/>
    </row>
    <row r="385" spans="7:7" x14ac:dyDescent="0.25">
      <c r="G385" s="55"/>
    </row>
    <row r="386" spans="7:7" x14ac:dyDescent="0.25">
      <c r="G386" s="55"/>
    </row>
    <row r="387" spans="7:7" x14ac:dyDescent="0.25">
      <c r="G387" s="55"/>
    </row>
    <row r="388" spans="7:7" x14ac:dyDescent="0.25">
      <c r="G388" s="55"/>
    </row>
    <row r="389" spans="7:7" x14ac:dyDescent="0.25">
      <c r="G389" s="55"/>
    </row>
    <row r="390" spans="7:7" x14ac:dyDescent="0.25">
      <c r="G390" s="55"/>
    </row>
    <row r="391" spans="7:7" x14ac:dyDescent="0.25">
      <c r="G391" s="55"/>
    </row>
    <row r="392" spans="7:7" x14ac:dyDescent="0.25">
      <c r="G392" s="55"/>
    </row>
    <row r="393" spans="7:7" x14ac:dyDescent="0.25">
      <c r="G393" s="55"/>
    </row>
    <row r="394" spans="7:7" x14ac:dyDescent="0.25">
      <c r="G394" s="55"/>
    </row>
    <row r="395" spans="7:7" x14ac:dyDescent="0.25">
      <c r="G395" s="55"/>
    </row>
    <row r="396" spans="7:7" x14ac:dyDescent="0.25">
      <c r="G396" s="55"/>
    </row>
    <row r="397" spans="7:7" x14ac:dyDescent="0.25">
      <c r="G397" s="55"/>
    </row>
    <row r="398" spans="7:7" x14ac:dyDescent="0.25">
      <c r="G398" s="55"/>
    </row>
    <row r="399" spans="7:7" x14ac:dyDescent="0.25">
      <c r="G399" s="55"/>
    </row>
    <row r="400" spans="7:7" x14ac:dyDescent="0.25">
      <c r="G400" s="55"/>
    </row>
    <row r="401" spans="7:7" x14ac:dyDescent="0.25">
      <c r="G401" s="55"/>
    </row>
    <row r="402" spans="7:7" x14ac:dyDescent="0.25">
      <c r="G402" s="55"/>
    </row>
    <row r="403" spans="7:7" x14ac:dyDescent="0.25">
      <c r="G403" s="55"/>
    </row>
    <row r="404" spans="7:7" x14ac:dyDescent="0.25">
      <c r="G404" s="55"/>
    </row>
    <row r="405" spans="7:7" x14ac:dyDescent="0.25">
      <c r="G405" s="55"/>
    </row>
    <row r="406" spans="7:7" x14ac:dyDescent="0.25">
      <c r="G406" s="55"/>
    </row>
    <row r="407" spans="7:7" x14ac:dyDescent="0.25">
      <c r="G407" s="55"/>
    </row>
    <row r="408" spans="7:7" x14ac:dyDescent="0.25">
      <c r="G408" s="55"/>
    </row>
    <row r="409" spans="7:7" x14ac:dyDescent="0.25">
      <c r="G409" s="55"/>
    </row>
    <row r="410" spans="7:7" x14ac:dyDescent="0.25">
      <c r="G410" s="55"/>
    </row>
    <row r="411" spans="7:7" x14ac:dyDescent="0.25">
      <c r="G411" s="55"/>
    </row>
    <row r="412" spans="7:7" x14ac:dyDescent="0.25">
      <c r="G412" s="55"/>
    </row>
    <row r="413" spans="7:7" x14ac:dyDescent="0.25">
      <c r="G413" s="55"/>
    </row>
    <row r="414" spans="7:7" x14ac:dyDescent="0.25">
      <c r="G414" s="55"/>
    </row>
    <row r="415" spans="7:7" x14ac:dyDescent="0.25">
      <c r="G415" s="55"/>
    </row>
    <row r="416" spans="7:7" x14ac:dyDescent="0.25">
      <c r="G416" s="55"/>
    </row>
    <row r="417" spans="7:7" x14ac:dyDescent="0.25">
      <c r="G417" s="55"/>
    </row>
    <row r="418" spans="7:7" x14ac:dyDescent="0.25">
      <c r="G418" s="55"/>
    </row>
    <row r="419" spans="7:7" x14ac:dyDescent="0.25">
      <c r="G419" s="55"/>
    </row>
    <row r="420" spans="7:7" x14ac:dyDescent="0.25">
      <c r="G420" s="55"/>
    </row>
    <row r="421" spans="7:7" x14ac:dyDescent="0.25">
      <c r="G421" s="55"/>
    </row>
    <row r="422" spans="7:7" x14ac:dyDescent="0.25">
      <c r="G422" s="55"/>
    </row>
    <row r="423" spans="7:7" x14ac:dyDescent="0.25">
      <c r="G423" s="55"/>
    </row>
    <row r="424" spans="7:7" x14ac:dyDescent="0.25">
      <c r="G424" s="55"/>
    </row>
    <row r="425" spans="7:7" x14ac:dyDescent="0.25">
      <c r="G425" s="55"/>
    </row>
    <row r="426" spans="7:7" x14ac:dyDescent="0.25">
      <c r="G426" s="55"/>
    </row>
    <row r="427" spans="7:7" x14ac:dyDescent="0.25">
      <c r="G427" s="55"/>
    </row>
    <row r="428" spans="7:7" x14ac:dyDescent="0.25">
      <c r="G428" s="55"/>
    </row>
    <row r="429" spans="7:7" x14ac:dyDescent="0.25">
      <c r="G429" s="55"/>
    </row>
    <row r="430" spans="7:7" x14ac:dyDescent="0.25">
      <c r="G430" s="55"/>
    </row>
    <row r="431" spans="7:7" x14ac:dyDescent="0.25">
      <c r="G431" s="55"/>
    </row>
    <row r="432" spans="7:7" x14ac:dyDescent="0.25">
      <c r="G432" s="55"/>
    </row>
    <row r="433" spans="7:7" x14ac:dyDescent="0.25">
      <c r="G433" s="55"/>
    </row>
    <row r="434" spans="7:7" x14ac:dyDescent="0.25">
      <c r="G434" s="55"/>
    </row>
    <row r="435" spans="7:7" x14ac:dyDescent="0.25">
      <c r="G435" s="55"/>
    </row>
    <row r="436" spans="7:7" x14ac:dyDescent="0.25">
      <c r="G436" s="55"/>
    </row>
    <row r="437" spans="7:7" x14ac:dyDescent="0.25">
      <c r="G437" s="55"/>
    </row>
    <row r="438" spans="7:7" x14ac:dyDescent="0.25">
      <c r="G438" s="55"/>
    </row>
    <row r="439" spans="7:7" x14ac:dyDescent="0.25">
      <c r="G439" s="55"/>
    </row>
    <row r="440" spans="7:7" x14ac:dyDescent="0.25">
      <c r="G440" s="55"/>
    </row>
    <row r="441" spans="7:7" x14ac:dyDescent="0.25">
      <c r="G441" s="55"/>
    </row>
    <row r="442" spans="7:7" x14ac:dyDescent="0.25">
      <c r="G442" s="55"/>
    </row>
    <row r="443" spans="7:7" x14ac:dyDescent="0.25">
      <c r="G443" s="55"/>
    </row>
    <row r="444" spans="7:7" x14ac:dyDescent="0.25">
      <c r="G444" s="55"/>
    </row>
    <row r="445" spans="7:7" x14ac:dyDescent="0.25">
      <c r="G445" s="55"/>
    </row>
    <row r="446" spans="7:7" x14ac:dyDescent="0.25">
      <c r="G446" s="55"/>
    </row>
    <row r="447" spans="7:7" x14ac:dyDescent="0.25">
      <c r="G447" s="55"/>
    </row>
    <row r="448" spans="7:7" x14ac:dyDescent="0.25">
      <c r="G448" s="55"/>
    </row>
    <row r="449" spans="7:7" x14ac:dyDescent="0.25">
      <c r="G449" s="55"/>
    </row>
    <row r="450" spans="7:7" x14ac:dyDescent="0.25">
      <c r="G450" s="55"/>
    </row>
    <row r="451" spans="7:7" x14ac:dyDescent="0.25">
      <c r="G451" s="55"/>
    </row>
    <row r="452" spans="7:7" x14ac:dyDescent="0.25">
      <c r="G452" s="55"/>
    </row>
    <row r="453" spans="7:7" x14ac:dyDescent="0.25">
      <c r="G453" s="55"/>
    </row>
    <row r="454" spans="7:7" x14ac:dyDescent="0.25">
      <c r="G454" s="55"/>
    </row>
    <row r="455" spans="7:7" x14ac:dyDescent="0.25">
      <c r="G455" s="55"/>
    </row>
    <row r="456" spans="7:7" x14ac:dyDescent="0.25">
      <c r="G456" s="55"/>
    </row>
    <row r="457" spans="7:7" x14ac:dyDescent="0.25">
      <c r="G457" s="55"/>
    </row>
    <row r="458" spans="7:7" x14ac:dyDescent="0.25">
      <c r="G458" s="55"/>
    </row>
    <row r="459" spans="7:7" x14ac:dyDescent="0.25">
      <c r="G459" s="55"/>
    </row>
    <row r="460" spans="7:7" x14ac:dyDescent="0.25">
      <c r="G460" s="55"/>
    </row>
    <row r="461" spans="7:7" x14ac:dyDescent="0.25">
      <c r="G461" s="55"/>
    </row>
    <row r="462" spans="7:7" x14ac:dyDescent="0.25">
      <c r="G462" s="55"/>
    </row>
    <row r="463" spans="7:7" x14ac:dyDescent="0.25">
      <c r="G463" s="55"/>
    </row>
    <row r="464" spans="7:7" x14ac:dyDescent="0.25">
      <c r="G464" s="55"/>
    </row>
    <row r="465" spans="7:7" x14ac:dyDescent="0.25">
      <c r="G465" s="55"/>
    </row>
    <row r="466" spans="7:7" x14ac:dyDescent="0.25">
      <c r="G466" s="55"/>
    </row>
    <row r="467" spans="7:7" x14ac:dyDescent="0.25">
      <c r="G467" s="55"/>
    </row>
    <row r="468" spans="7:7" x14ac:dyDescent="0.25">
      <c r="G468" s="55"/>
    </row>
    <row r="469" spans="7:7" x14ac:dyDescent="0.25">
      <c r="G469" s="55"/>
    </row>
    <row r="470" spans="7:7" x14ac:dyDescent="0.25">
      <c r="G470" s="55"/>
    </row>
    <row r="471" spans="7:7" x14ac:dyDescent="0.25">
      <c r="G471" s="55"/>
    </row>
    <row r="472" spans="7:7" x14ac:dyDescent="0.25">
      <c r="G472" s="55"/>
    </row>
    <row r="473" spans="7:7" x14ac:dyDescent="0.25">
      <c r="G473" s="55"/>
    </row>
    <row r="474" spans="7:7" x14ac:dyDescent="0.25">
      <c r="G474" s="55"/>
    </row>
    <row r="475" spans="7:7" x14ac:dyDescent="0.25">
      <c r="G475" s="55"/>
    </row>
    <row r="476" spans="7:7" x14ac:dyDescent="0.25">
      <c r="G476" s="55"/>
    </row>
    <row r="477" spans="7:7" x14ac:dyDescent="0.25">
      <c r="G477" s="55"/>
    </row>
    <row r="478" spans="7:7" x14ac:dyDescent="0.25">
      <c r="G478" s="55"/>
    </row>
    <row r="479" spans="7:7" x14ac:dyDescent="0.25">
      <c r="G479" s="55"/>
    </row>
    <row r="480" spans="7:7" x14ac:dyDescent="0.25">
      <c r="G480" s="55"/>
    </row>
    <row r="481" spans="7:7" x14ac:dyDescent="0.25">
      <c r="G481" s="55"/>
    </row>
    <row r="482" spans="7:7" x14ac:dyDescent="0.25">
      <c r="G482" s="55"/>
    </row>
    <row r="483" spans="7:7" x14ac:dyDescent="0.25">
      <c r="G483" s="55"/>
    </row>
    <row r="484" spans="7:7" x14ac:dyDescent="0.25">
      <c r="G484" s="55"/>
    </row>
    <row r="485" spans="7:7" x14ac:dyDescent="0.25">
      <c r="G485" s="55"/>
    </row>
    <row r="486" spans="7:7" x14ac:dyDescent="0.25">
      <c r="G486" s="55"/>
    </row>
    <row r="487" spans="7:7" x14ac:dyDescent="0.25">
      <c r="G487" s="55"/>
    </row>
    <row r="488" spans="7:7" x14ac:dyDescent="0.25">
      <c r="G488" s="55"/>
    </row>
    <row r="489" spans="7:7" x14ac:dyDescent="0.25">
      <c r="G489" s="55"/>
    </row>
    <row r="490" spans="7:7" x14ac:dyDescent="0.25">
      <c r="G490" s="55"/>
    </row>
    <row r="491" spans="7:7" x14ac:dyDescent="0.25">
      <c r="G491" s="55"/>
    </row>
    <row r="492" spans="7:7" x14ac:dyDescent="0.25">
      <c r="G492" s="55"/>
    </row>
    <row r="493" spans="7:7" x14ac:dyDescent="0.25">
      <c r="G493" s="55"/>
    </row>
    <row r="494" spans="7:7" x14ac:dyDescent="0.25">
      <c r="G494" s="55"/>
    </row>
    <row r="495" spans="7:7" x14ac:dyDescent="0.25">
      <c r="G495" s="55"/>
    </row>
    <row r="496" spans="7:7" x14ac:dyDescent="0.25">
      <c r="G496" s="55"/>
    </row>
    <row r="497" spans="7:7" x14ac:dyDescent="0.25">
      <c r="G497" s="55"/>
    </row>
    <row r="498" spans="7:7" x14ac:dyDescent="0.25">
      <c r="G498" s="55"/>
    </row>
    <row r="499" spans="7:7" x14ac:dyDescent="0.25">
      <c r="G499" s="55"/>
    </row>
    <row r="500" spans="7:7" x14ac:dyDescent="0.25">
      <c r="G500" s="55"/>
    </row>
    <row r="501" spans="7:7" x14ac:dyDescent="0.25">
      <c r="G501" s="55"/>
    </row>
    <row r="502" spans="7:7" x14ac:dyDescent="0.25">
      <c r="G502" s="55"/>
    </row>
    <row r="503" spans="7:7" x14ac:dyDescent="0.25">
      <c r="G503" s="55"/>
    </row>
    <row r="504" spans="7:7" x14ac:dyDescent="0.25">
      <c r="G504" s="55"/>
    </row>
    <row r="505" spans="7:7" x14ac:dyDescent="0.25">
      <c r="G505" s="55"/>
    </row>
    <row r="506" spans="7:7" x14ac:dyDescent="0.25">
      <c r="G506" s="55"/>
    </row>
    <row r="507" spans="7:7" x14ac:dyDescent="0.25">
      <c r="G507" s="55"/>
    </row>
    <row r="508" spans="7:7" x14ac:dyDescent="0.25">
      <c r="G508" s="55"/>
    </row>
    <row r="509" spans="7:7" x14ac:dyDescent="0.25">
      <c r="G509" s="55"/>
    </row>
    <row r="510" spans="7:7" x14ac:dyDescent="0.25">
      <c r="G510" s="55"/>
    </row>
    <row r="511" spans="7:7" x14ac:dyDescent="0.25">
      <c r="G511" s="55"/>
    </row>
    <row r="512" spans="7:7" x14ac:dyDescent="0.25">
      <c r="G512" s="55"/>
    </row>
    <row r="513" spans="7:7" x14ac:dyDescent="0.25">
      <c r="G513" s="55"/>
    </row>
    <row r="514" spans="7:7" x14ac:dyDescent="0.25">
      <c r="G514" s="55"/>
    </row>
    <row r="515" spans="7:7" x14ac:dyDescent="0.25">
      <c r="G515" s="55"/>
    </row>
    <row r="516" spans="7:7" x14ac:dyDescent="0.25">
      <c r="G516" s="55"/>
    </row>
    <row r="517" spans="7:7" x14ac:dyDescent="0.25">
      <c r="G517" s="55"/>
    </row>
    <row r="518" spans="7:7" x14ac:dyDescent="0.25">
      <c r="G518" s="55"/>
    </row>
    <row r="519" spans="7:7" x14ac:dyDescent="0.25">
      <c r="G519" s="55"/>
    </row>
    <row r="520" spans="7:7" x14ac:dyDescent="0.25">
      <c r="G520" s="55"/>
    </row>
    <row r="521" spans="7:7" x14ac:dyDescent="0.25">
      <c r="G521" s="55"/>
    </row>
    <row r="522" spans="7:7" x14ac:dyDescent="0.25">
      <c r="G522" s="55"/>
    </row>
    <row r="523" spans="7:7" x14ac:dyDescent="0.25">
      <c r="G523" s="55"/>
    </row>
    <row r="524" spans="7:7" x14ac:dyDescent="0.25">
      <c r="G524" s="55"/>
    </row>
    <row r="525" spans="7:7" x14ac:dyDescent="0.25">
      <c r="G525" s="55"/>
    </row>
    <row r="526" spans="7:7" x14ac:dyDescent="0.25">
      <c r="G526" s="55"/>
    </row>
    <row r="527" spans="7:7" x14ac:dyDescent="0.25">
      <c r="G527" s="55"/>
    </row>
    <row r="528" spans="7:7" x14ac:dyDescent="0.25">
      <c r="G528" s="55"/>
    </row>
    <row r="529" spans="7:7" x14ac:dyDescent="0.25">
      <c r="G529" s="55"/>
    </row>
    <row r="530" spans="7:7" x14ac:dyDescent="0.25">
      <c r="G530" s="55"/>
    </row>
    <row r="531" spans="7:7" x14ac:dyDescent="0.25">
      <c r="G531" s="55"/>
    </row>
    <row r="532" spans="7:7" x14ac:dyDescent="0.25">
      <c r="G532" s="55"/>
    </row>
    <row r="533" spans="7:7" x14ac:dyDescent="0.25">
      <c r="G533" s="55"/>
    </row>
    <row r="534" spans="7:7" x14ac:dyDescent="0.25">
      <c r="G534" s="55"/>
    </row>
    <row r="535" spans="7:7" x14ac:dyDescent="0.25">
      <c r="G535" s="55"/>
    </row>
    <row r="536" spans="7:7" x14ac:dyDescent="0.25">
      <c r="G536" s="55"/>
    </row>
    <row r="537" spans="7:7" x14ac:dyDescent="0.25">
      <c r="G537" s="55"/>
    </row>
    <row r="538" spans="7:7" x14ac:dyDescent="0.25">
      <c r="G538" s="55"/>
    </row>
    <row r="539" spans="7:7" x14ac:dyDescent="0.25">
      <c r="G539" s="55"/>
    </row>
    <row r="540" spans="7:7" x14ac:dyDescent="0.25">
      <c r="G540" s="55"/>
    </row>
    <row r="541" spans="7:7" x14ac:dyDescent="0.25">
      <c r="G541" s="55"/>
    </row>
    <row r="542" spans="7:7" x14ac:dyDescent="0.25">
      <c r="G542" s="55"/>
    </row>
    <row r="543" spans="7:7" x14ac:dyDescent="0.25">
      <c r="G543" s="55"/>
    </row>
    <row r="544" spans="7:7" x14ac:dyDescent="0.25">
      <c r="G544" s="55"/>
    </row>
    <row r="545" spans="7:7" x14ac:dyDescent="0.25">
      <c r="G545" s="55"/>
    </row>
    <row r="546" spans="7:7" x14ac:dyDescent="0.25">
      <c r="G546" s="55"/>
    </row>
    <row r="547" spans="7:7" x14ac:dyDescent="0.25">
      <c r="G547" s="55"/>
    </row>
    <row r="548" spans="7:7" x14ac:dyDescent="0.25">
      <c r="G548" s="55"/>
    </row>
    <row r="549" spans="7:7" x14ac:dyDescent="0.25">
      <c r="G549" s="55"/>
    </row>
    <row r="550" spans="7:7" x14ac:dyDescent="0.25">
      <c r="G550" s="55"/>
    </row>
    <row r="551" spans="7:7" x14ac:dyDescent="0.25">
      <c r="G551" s="55"/>
    </row>
    <row r="552" spans="7:7" x14ac:dyDescent="0.25">
      <c r="G552" s="55"/>
    </row>
    <row r="553" spans="7:7" x14ac:dyDescent="0.25">
      <c r="G553" s="55"/>
    </row>
    <row r="554" spans="7:7" x14ac:dyDescent="0.25">
      <c r="G554" s="55"/>
    </row>
    <row r="555" spans="7:7" x14ac:dyDescent="0.25">
      <c r="G555" s="55"/>
    </row>
    <row r="556" spans="7:7" x14ac:dyDescent="0.25">
      <c r="G556" s="55"/>
    </row>
    <row r="557" spans="7:7" x14ac:dyDescent="0.25">
      <c r="G557" s="55"/>
    </row>
    <row r="558" spans="7:7" x14ac:dyDescent="0.25">
      <c r="G558" s="55"/>
    </row>
    <row r="559" spans="7:7" x14ac:dyDescent="0.25">
      <c r="G559" s="55"/>
    </row>
    <row r="560" spans="7:7" x14ac:dyDescent="0.25">
      <c r="G560" s="55"/>
    </row>
    <row r="561" spans="7:7" x14ac:dyDescent="0.25">
      <c r="G561" s="55"/>
    </row>
    <row r="562" spans="7:7" x14ac:dyDescent="0.25">
      <c r="G562" s="55"/>
    </row>
    <row r="563" spans="7:7" x14ac:dyDescent="0.25">
      <c r="G563" s="55"/>
    </row>
    <row r="564" spans="7:7" x14ac:dyDescent="0.25">
      <c r="G564" s="55"/>
    </row>
    <row r="565" spans="7:7" x14ac:dyDescent="0.25">
      <c r="G565" s="55"/>
    </row>
    <row r="566" spans="7:7" x14ac:dyDescent="0.25">
      <c r="G566" s="55"/>
    </row>
    <row r="567" spans="7:7" x14ac:dyDescent="0.25">
      <c r="G567" s="55"/>
    </row>
    <row r="568" spans="7:7" x14ac:dyDescent="0.25">
      <c r="G568" s="55"/>
    </row>
    <row r="569" spans="7:7" x14ac:dyDescent="0.25">
      <c r="G569" s="55"/>
    </row>
    <row r="570" spans="7:7" x14ac:dyDescent="0.25">
      <c r="G570" s="55"/>
    </row>
    <row r="571" spans="7:7" x14ac:dyDescent="0.25">
      <c r="G571" s="55"/>
    </row>
    <row r="572" spans="7:7" x14ac:dyDescent="0.25">
      <c r="G572" s="55"/>
    </row>
    <row r="573" spans="7:7" x14ac:dyDescent="0.25">
      <c r="G573" s="55"/>
    </row>
    <row r="574" spans="7:7" x14ac:dyDescent="0.25">
      <c r="G574" s="55"/>
    </row>
    <row r="575" spans="7:7" x14ac:dyDescent="0.25">
      <c r="G575" s="55"/>
    </row>
    <row r="576" spans="7:7" x14ac:dyDescent="0.25">
      <c r="G576" s="55"/>
    </row>
    <row r="577" spans="7:7" x14ac:dyDescent="0.25">
      <c r="G577" s="55"/>
    </row>
    <row r="578" spans="7:7" x14ac:dyDescent="0.25">
      <c r="G578" s="55"/>
    </row>
    <row r="579" spans="7:7" x14ac:dyDescent="0.25">
      <c r="G579" s="55"/>
    </row>
    <row r="580" spans="7:7" x14ac:dyDescent="0.25">
      <c r="G580" s="55"/>
    </row>
    <row r="581" spans="7:7" x14ac:dyDescent="0.25">
      <c r="G581" s="55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59"/>
  <sheetViews>
    <sheetView zoomScale="90" zoomScaleNormal="90" zoomScaleSheetLayoutView="90" workbookViewId="0"/>
  </sheetViews>
  <sheetFormatPr defaultColWidth="8.375" defaultRowHeight="13" x14ac:dyDescent="0.2"/>
  <cols>
    <col min="1" max="1" width="7.125" customWidth="1"/>
    <col min="2" max="2" width="35.75" customWidth="1"/>
    <col min="3" max="3" width="11.75" customWidth="1"/>
    <col min="4" max="4" width="5.75" customWidth="1"/>
    <col min="5" max="7" width="15.75" customWidth="1"/>
    <col min="8" max="8" width="7.125" customWidth="1"/>
    <col min="9" max="9" width="2.75" customWidth="1"/>
    <col min="10" max="10" width="19.125" hidden="1" customWidth="1"/>
    <col min="11" max="11" width="8.375" hidden="1" customWidth="1"/>
    <col min="12" max="14" width="9.75" hidden="1" customWidth="1"/>
  </cols>
  <sheetData>
    <row r="1" spans="1:15" ht="14.95" customHeight="1" x14ac:dyDescent="0.25">
      <c r="A1" s="18"/>
      <c r="B1" s="18"/>
      <c r="C1" s="18"/>
      <c r="D1" s="18"/>
      <c r="E1" s="18"/>
      <c r="F1" s="18"/>
      <c r="G1" s="18"/>
      <c r="H1" s="20"/>
      <c r="I1" s="7"/>
      <c r="J1" s="7"/>
    </row>
    <row r="2" spans="1:15" ht="15.85" x14ac:dyDescent="0.25">
      <c r="A2" s="118" t="str">
        <f>"TABLE 2A : QUARTERLY ANALYSIS OF LOANS FOR USE IN HONG KONG BY SECTOR -  "&amp;TEXT(C6,"mmmm yyyy")</f>
        <v>TABLE 2A : QUARTERLY ANALYSIS OF LOANS FOR USE IN HONG KONG BY SECTOR -  September 2017</v>
      </c>
      <c r="B2" s="119"/>
      <c r="C2" s="119"/>
      <c r="D2" s="119"/>
      <c r="E2" s="20"/>
      <c r="F2" s="20"/>
      <c r="G2" s="119"/>
      <c r="H2" s="119"/>
      <c r="I2" s="7"/>
      <c r="J2" s="7"/>
    </row>
    <row r="3" spans="1:15" ht="14.95" customHeight="1" x14ac:dyDescent="0.25">
      <c r="A3" s="18"/>
      <c r="B3" s="18"/>
      <c r="C3" s="18"/>
      <c r="D3" s="18"/>
      <c r="E3" s="18"/>
      <c r="F3" s="18"/>
      <c r="G3" s="18"/>
      <c r="H3" s="20"/>
      <c r="I3" s="7"/>
      <c r="J3" s="7"/>
    </row>
    <row r="4" spans="1:15" ht="14.95" customHeight="1" x14ac:dyDescent="0.25">
      <c r="A4" s="18"/>
      <c r="B4" s="18"/>
      <c r="C4" s="18"/>
      <c r="D4" s="18"/>
      <c r="E4" s="18"/>
      <c r="F4" s="18"/>
      <c r="G4" s="18"/>
      <c r="H4" s="20"/>
      <c r="I4" s="7"/>
      <c r="J4" s="7"/>
    </row>
    <row r="5" spans="1:15" ht="14.95" customHeight="1" x14ac:dyDescent="0.25">
      <c r="A5" s="18"/>
      <c r="B5" s="18"/>
      <c r="C5" s="18"/>
      <c r="D5" s="18"/>
      <c r="E5" s="18"/>
      <c r="F5" s="18"/>
      <c r="G5" s="18"/>
      <c r="H5" s="18"/>
      <c r="I5" s="7"/>
      <c r="J5" s="7"/>
    </row>
    <row r="6" spans="1:15" ht="14.95" customHeight="1" x14ac:dyDescent="0.25">
      <c r="A6" s="18"/>
      <c r="B6" s="18"/>
      <c r="C6" s="214">
        <f>Table1A!C7</f>
        <v>42979</v>
      </c>
      <c r="D6" s="18"/>
      <c r="E6" s="19" t="str">
        <f>"Adjusted# % change from earlier quarters to  "&amp;TEXT(C6,"mmm yyyy")</f>
        <v>Adjusted# % change from earlier quarters to  Sep 2017</v>
      </c>
      <c r="F6" s="120"/>
      <c r="G6" s="20"/>
      <c r="H6" s="23"/>
    </row>
    <row r="7" spans="1:15" ht="14.95" customHeight="1" x14ac:dyDescent="0.25">
      <c r="A7" s="18"/>
      <c r="B7" s="18"/>
      <c r="C7" s="21" t="s">
        <v>149</v>
      </c>
      <c r="D7" s="18"/>
      <c r="E7" s="18"/>
      <c r="F7" s="18"/>
      <c r="G7" s="18"/>
      <c r="H7" s="18"/>
    </row>
    <row r="8" spans="1:15" ht="14.95" customHeight="1" x14ac:dyDescent="0.25">
      <c r="A8" s="18"/>
      <c r="B8" s="18"/>
      <c r="C8" s="18"/>
      <c r="D8" s="18"/>
      <c r="E8" s="18"/>
      <c r="F8" s="18"/>
      <c r="G8" s="18"/>
      <c r="H8" s="18"/>
      <c r="L8" s="121" t="s">
        <v>150</v>
      </c>
      <c r="M8" s="122"/>
      <c r="N8" s="122"/>
    </row>
    <row r="9" spans="1:15" ht="14.95" customHeight="1" x14ac:dyDescent="0.25">
      <c r="A9" s="18"/>
      <c r="B9" s="22" t="s">
        <v>151</v>
      </c>
      <c r="C9" s="23"/>
      <c r="D9" s="23"/>
      <c r="E9" s="53">
        <f>Table1A!H9</f>
        <v>42890</v>
      </c>
      <c r="F9" s="53">
        <f>E9-90</f>
        <v>42800</v>
      </c>
      <c r="G9" s="53">
        <f>Table1A!L9</f>
        <v>42614</v>
      </c>
      <c r="H9" s="23"/>
      <c r="J9" s="15" t="s">
        <v>152</v>
      </c>
      <c r="L9" s="123" t="s">
        <v>153</v>
      </c>
      <c r="M9" s="122"/>
      <c r="N9" s="122"/>
    </row>
    <row r="10" spans="1:15" ht="14.95" customHeight="1" x14ac:dyDescent="0.25">
      <c r="A10" s="18"/>
      <c r="B10" s="18"/>
      <c r="C10" s="18"/>
      <c r="D10" s="18"/>
      <c r="E10" s="18"/>
      <c r="F10" s="18"/>
      <c r="G10" s="18"/>
      <c r="H10" s="18"/>
      <c r="L10" s="124" t="s">
        <v>154</v>
      </c>
      <c r="M10" s="124" t="s">
        <v>155</v>
      </c>
      <c r="N10" s="124" t="s">
        <v>156</v>
      </c>
    </row>
    <row r="11" spans="1:15" ht="14.95" customHeight="1" x14ac:dyDescent="0.25">
      <c r="A11" s="18"/>
      <c r="B11" s="18"/>
      <c r="C11" s="18"/>
      <c r="D11" s="18"/>
      <c r="E11" s="18"/>
      <c r="F11" s="18"/>
      <c r="G11" s="18"/>
      <c r="H11" s="18"/>
    </row>
    <row r="12" spans="1:15" ht="14.95" customHeight="1" x14ac:dyDescent="0.25">
      <c r="A12" s="18"/>
      <c r="B12" s="24" t="s">
        <v>157</v>
      </c>
      <c r="C12" s="88">
        <v>507235.55300000001</v>
      </c>
      <c r="D12" s="125"/>
      <c r="E12" s="44">
        <f>L12</f>
        <v>4.0739400000000003</v>
      </c>
      <c r="F12" s="44">
        <f>M12</f>
        <v>8.7237399999999994</v>
      </c>
      <c r="G12" s="44">
        <f>N12</f>
        <v>8.4730500000000006</v>
      </c>
      <c r="H12" s="18"/>
      <c r="L12" s="126">
        <v>4.0739400000000003</v>
      </c>
      <c r="M12" s="126">
        <v>8.7237399999999994</v>
      </c>
      <c r="N12" s="126">
        <v>8.4730500000000006</v>
      </c>
      <c r="O12" s="126"/>
    </row>
    <row r="13" spans="1:15" ht="14.95" customHeight="1" x14ac:dyDescent="0.25">
      <c r="A13" s="18"/>
      <c r="B13" s="18"/>
      <c r="C13" s="127"/>
      <c r="D13" s="128"/>
      <c r="E13" s="44"/>
      <c r="F13" s="44"/>
      <c r="G13" s="44"/>
      <c r="H13" s="18"/>
      <c r="L13" s="129"/>
      <c r="M13" s="129"/>
      <c r="N13" s="129"/>
      <c r="O13" s="129"/>
    </row>
    <row r="14" spans="1:15" ht="14.95" customHeight="1" x14ac:dyDescent="0.25">
      <c r="A14" s="18"/>
      <c r="B14" s="18"/>
      <c r="C14" s="127"/>
      <c r="D14" s="128"/>
      <c r="E14" s="44"/>
      <c r="F14" s="44"/>
      <c r="G14" s="44"/>
      <c r="H14" s="18"/>
      <c r="L14" s="129"/>
      <c r="M14" s="129"/>
      <c r="N14" s="129"/>
      <c r="O14" s="129"/>
    </row>
    <row r="15" spans="1:15" ht="14.95" customHeight="1" x14ac:dyDescent="0.25">
      <c r="A15" s="18"/>
      <c r="B15" s="24" t="s">
        <v>158</v>
      </c>
      <c r="C15" s="88">
        <v>284559.58600000001</v>
      </c>
      <c r="D15" s="125"/>
      <c r="E15" s="44">
        <f>L15</f>
        <v>4.7205899999999996</v>
      </c>
      <c r="F15" s="44">
        <f>M15</f>
        <v>10.25295</v>
      </c>
      <c r="G15" s="44">
        <f>N15</f>
        <v>15.55406</v>
      </c>
      <c r="H15" s="18"/>
      <c r="L15" s="126">
        <v>4.7205899999999996</v>
      </c>
      <c r="M15" s="126">
        <v>10.25295</v>
      </c>
      <c r="N15" s="126">
        <v>15.55406</v>
      </c>
      <c r="O15" s="126"/>
    </row>
    <row r="16" spans="1:15" ht="14.95" customHeight="1" x14ac:dyDescent="0.25">
      <c r="A16" s="18"/>
      <c r="B16" s="18"/>
      <c r="C16" s="127"/>
      <c r="D16" s="128"/>
      <c r="E16" s="44"/>
      <c r="F16" s="44"/>
      <c r="G16" s="44"/>
      <c r="H16" s="18"/>
      <c r="L16" s="129"/>
      <c r="M16" s="129"/>
      <c r="N16" s="129"/>
      <c r="O16" s="129"/>
    </row>
    <row r="17" spans="1:15" ht="14.95" customHeight="1" x14ac:dyDescent="0.25">
      <c r="A17" s="18"/>
      <c r="B17" s="18"/>
      <c r="C17" s="127"/>
      <c r="D17" s="128"/>
      <c r="E17" s="44"/>
      <c r="F17" s="44"/>
      <c r="G17" s="44"/>
      <c r="H17" s="18"/>
      <c r="L17" s="129"/>
      <c r="M17" s="129"/>
      <c r="N17" s="129"/>
      <c r="O17" s="129"/>
    </row>
    <row r="18" spans="1:15" ht="14.95" customHeight="1" x14ac:dyDescent="0.25">
      <c r="A18" s="18"/>
      <c r="B18" s="24" t="s">
        <v>159</v>
      </c>
      <c r="C18" s="88">
        <v>332749.75799999997</v>
      </c>
      <c r="D18" s="125"/>
      <c r="E18" s="44">
        <f>L18</f>
        <v>-1.8399099999999999</v>
      </c>
      <c r="F18" s="44">
        <f>M18</f>
        <v>7.3552799999999996</v>
      </c>
      <c r="G18" s="44">
        <f>N18</f>
        <v>12.06254</v>
      </c>
      <c r="H18" s="18"/>
      <c r="L18" s="126">
        <v>-1.8399099999999999</v>
      </c>
      <c r="M18" s="126">
        <v>7.3552799999999996</v>
      </c>
      <c r="N18" s="126">
        <v>12.06254</v>
      </c>
      <c r="O18" s="126"/>
    </row>
    <row r="19" spans="1:15" ht="14.95" customHeight="1" x14ac:dyDescent="0.25">
      <c r="A19" s="18"/>
      <c r="B19" s="18"/>
      <c r="C19" s="127"/>
      <c r="D19" s="128"/>
      <c r="E19" s="44"/>
      <c r="F19" s="44"/>
      <c r="G19" s="44"/>
      <c r="H19" s="18"/>
      <c r="L19" s="129"/>
      <c r="M19" s="129"/>
      <c r="N19" s="129"/>
      <c r="O19" s="129"/>
    </row>
    <row r="20" spans="1:15" ht="14.95" customHeight="1" x14ac:dyDescent="0.25">
      <c r="A20" s="18"/>
      <c r="B20" s="18"/>
      <c r="C20" s="127"/>
      <c r="D20" s="128"/>
      <c r="E20" s="44"/>
      <c r="F20" s="44"/>
      <c r="G20" s="44"/>
      <c r="H20" s="18"/>
      <c r="L20" s="129"/>
      <c r="M20" s="129"/>
      <c r="N20" s="129"/>
      <c r="O20" s="129"/>
    </row>
    <row r="21" spans="1:15" ht="14.95" customHeight="1" x14ac:dyDescent="0.25">
      <c r="A21" s="18"/>
      <c r="B21" s="24" t="s">
        <v>160</v>
      </c>
      <c r="C21" s="88">
        <v>1434479.558</v>
      </c>
      <c r="D21" s="125"/>
      <c r="E21" s="44">
        <f>L21</f>
        <v>3.3685800000000001</v>
      </c>
      <c r="F21" s="44">
        <f>M21</f>
        <v>8.4725800000000007</v>
      </c>
      <c r="G21" s="44">
        <f>N21</f>
        <v>19.235250000000001</v>
      </c>
      <c r="H21" s="18"/>
      <c r="L21" s="126">
        <v>3.3685800000000001</v>
      </c>
      <c r="M21" s="126">
        <v>8.4725800000000007</v>
      </c>
      <c r="N21" s="126">
        <v>19.235250000000001</v>
      </c>
      <c r="O21" s="126"/>
    </row>
    <row r="22" spans="1:15" ht="14.95" customHeight="1" x14ac:dyDescent="0.25">
      <c r="A22" s="18"/>
      <c r="B22" s="25" t="s">
        <v>161</v>
      </c>
      <c r="C22" s="127"/>
      <c r="D22" s="128"/>
      <c r="E22" s="44"/>
      <c r="F22" s="44"/>
      <c r="G22" s="44"/>
      <c r="H22" s="18"/>
      <c r="L22" s="129"/>
      <c r="M22" s="129"/>
      <c r="N22" s="129"/>
      <c r="O22" s="129"/>
    </row>
    <row r="23" spans="1:15" ht="14.95" customHeight="1" x14ac:dyDescent="0.25">
      <c r="A23" s="18"/>
      <c r="B23" s="18"/>
      <c r="C23" s="88"/>
      <c r="D23" s="125"/>
      <c r="E23" s="44"/>
      <c r="F23" s="44"/>
      <c r="G23" s="44"/>
      <c r="H23" s="18"/>
      <c r="L23" s="126"/>
      <c r="M23" s="126"/>
      <c r="N23" s="126"/>
      <c r="O23" s="126"/>
    </row>
    <row r="24" spans="1:15" ht="14.95" customHeight="1" x14ac:dyDescent="0.25">
      <c r="A24" s="18"/>
      <c r="B24" s="18"/>
      <c r="C24" s="88"/>
      <c r="D24" s="125"/>
      <c r="E24" s="44"/>
      <c r="F24" s="44"/>
      <c r="G24" s="44"/>
      <c r="H24" s="18"/>
      <c r="L24" s="126"/>
      <c r="M24" s="126"/>
      <c r="N24" s="126"/>
      <c r="O24" s="126"/>
    </row>
    <row r="25" spans="1:15" ht="14.95" customHeight="1" x14ac:dyDescent="0.25">
      <c r="A25" s="18"/>
      <c r="B25" s="24" t="s">
        <v>162</v>
      </c>
      <c r="C25" s="88">
        <v>418250.989</v>
      </c>
      <c r="D25" s="125"/>
      <c r="E25" s="44">
        <f>L25</f>
        <v>-2.97431</v>
      </c>
      <c r="F25" s="44">
        <f>M25</f>
        <v>-0.23935000000000001</v>
      </c>
      <c r="G25" s="44">
        <f>N25</f>
        <v>-1.08352</v>
      </c>
      <c r="H25" s="18"/>
      <c r="L25" s="126">
        <v>-2.97431</v>
      </c>
      <c r="M25" s="126">
        <v>-0.23935000000000001</v>
      </c>
      <c r="N25" s="126">
        <v>-1.08352</v>
      </c>
      <c r="O25" s="126"/>
    </row>
    <row r="26" spans="1:15" ht="14.95" customHeight="1" x14ac:dyDescent="0.25">
      <c r="A26" s="18"/>
      <c r="B26" s="18"/>
      <c r="C26" s="88"/>
      <c r="D26" s="125"/>
      <c r="E26" s="44"/>
      <c r="F26" s="44"/>
      <c r="G26" s="44"/>
      <c r="H26" s="18"/>
      <c r="L26" s="126"/>
      <c r="M26" s="126"/>
      <c r="N26" s="126"/>
      <c r="O26" s="126"/>
    </row>
    <row r="27" spans="1:15" ht="14.95" customHeight="1" x14ac:dyDescent="0.25">
      <c r="A27" s="18"/>
      <c r="B27" s="18"/>
      <c r="C27" s="88"/>
      <c r="D27" s="125"/>
      <c r="E27" s="44"/>
      <c r="F27" s="44"/>
      <c r="G27" s="44"/>
      <c r="H27" s="18"/>
      <c r="L27" s="126"/>
      <c r="M27" s="126"/>
      <c r="N27" s="126"/>
      <c r="O27" s="126"/>
    </row>
    <row r="28" spans="1:15" ht="14.95" customHeight="1" x14ac:dyDescent="0.25">
      <c r="A28" s="18"/>
      <c r="B28" s="24" t="s">
        <v>163</v>
      </c>
      <c r="C28" s="88">
        <v>723408.30700000003</v>
      </c>
      <c r="D28" s="125"/>
      <c r="E28" s="44">
        <f>L28</f>
        <v>5.8662999999999998</v>
      </c>
      <c r="F28" s="44">
        <f>M28</f>
        <v>18.26932</v>
      </c>
      <c r="G28" s="44">
        <f>N28</f>
        <v>39.447189999999999</v>
      </c>
      <c r="H28" s="18"/>
      <c r="L28" s="126">
        <v>5.8662999999999998</v>
      </c>
      <c r="M28" s="126">
        <v>18.26932</v>
      </c>
      <c r="N28" s="126">
        <v>39.447189999999999</v>
      </c>
      <c r="O28" s="126"/>
    </row>
    <row r="29" spans="1:15" ht="14.95" customHeight="1" x14ac:dyDescent="0.25">
      <c r="A29" s="18"/>
      <c r="B29" s="18"/>
      <c r="C29" s="88"/>
      <c r="D29" s="125"/>
      <c r="E29" s="44"/>
      <c r="F29" s="44"/>
      <c r="G29" s="44"/>
      <c r="H29" s="18"/>
      <c r="L29" s="130"/>
      <c r="M29" s="130"/>
      <c r="N29" s="130"/>
      <c r="O29" s="130"/>
    </row>
    <row r="30" spans="1:15" ht="14.95" customHeight="1" x14ac:dyDescent="0.25">
      <c r="A30" s="18"/>
      <c r="B30" s="18"/>
      <c r="C30" s="88"/>
      <c r="D30" s="125"/>
      <c r="E30" s="44"/>
      <c r="F30" s="44"/>
      <c r="G30" s="44"/>
      <c r="H30" s="18"/>
      <c r="L30" s="130"/>
      <c r="M30" s="130"/>
      <c r="N30" s="130"/>
      <c r="O30" s="130"/>
    </row>
    <row r="31" spans="1:15" ht="14.95" customHeight="1" x14ac:dyDescent="0.25">
      <c r="A31" s="18"/>
      <c r="B31" s="18" t="s">
        <v>164</v>
      </c>
      <c r="C31" s="88">
        <v>74853.581000000006</v>
      </c>
      <c r="D31" s="125"/>
      <c r="E31" s="44">
        <f>L31</f>
        <v>13.062469999999999</v>
      </c>
      <c r="F31" s="44">
        <f>M31</f>
        <v>4.4754199999999997</v>
      </c>
      <c r="G31" s="44">
        <f>N31</f>
        <v>25.95964</v>
      </c>
      <c r="H31" s="18"/>
      <c r="L31" s="126">
        <v>13.062469999999999</v>
      </c>
      <c r="M31" s="126">
        <v>4.4754199999999997</v>
      </c>
      <c r="N31" s="126">
        <v>25.95964</v>
      </c>
      <c r="O31" s="126"/>
    </row>
    <row r="32" spans="1:15" ht="14.95" customHeight="1" x14ac:dyDescent="0.25">
      <c r="A32" s="18"/>
      <c r="B32" s="18"/>
      <c r="C32" s="88"/>
      <c r="D32" s="125"/>
      <c r="E32" s="44"/>
      <c r="F32" s="44"/>
      <c r="G32" s="44"/>
      <c r="H32" s="18"/>
      <c r="L32" s="130"/>
      <c r="M32" s="130"/>
      <c r="N32" s="130"/>
      <c r="O32" s="130"/>
    </row>
    <row r="33" spans="1:15" ht="14.95" customHeight="1" x14ac:dyDescent="0.25">
      <c r="A33" s="18"/>
      <c r="B33" s="18"/>
      <c r="C33" s="88"/>
      <c r="D33" s="125"/>
      <c r="E33" s="44"/>
      <c r="F33" s="44"/>
      <c r="G33" s="44"/>
      <c r="H33" s="18"/>
      <c r="L33" s="130"/>
      <c r="M33" s="130"/>
      <c r="N33" s="130"/>
      <c r="O33" s="130"/>
    </row>
    <row r="34" spans="1:15" ht="14.95" customHeight="1" x14ac:dyDescent="0.25">
      <c r="A34" s="18"/>
      <c r="B34" s="24" t="s">
        <v>165</v>
      </c>
      <c r="C34" s="88"/>
      <c r="D34" s="125"/>
      <c r="E34" s="44"/>
      <c r="F34" s="44"/>
      <c r="G34" s="44"/>
      <c r="H34" s="18"/>
      <c r="L34" s="130"/>
      <c r="M34" s="130"/>
      <c r="N34" s="130"/>
      <c r="O34" s="130"/>
    </row>
    <row r="35" spans="1:15" ht="14.95" customHeight="1" x14ac:dyDescent="0.25">
      <c r="A35" s="18"/>
      <c r="B35" s="18"/>
      <c r="C35" s="88"/>
      <c r="D35" s="125"/>
      <c r="E35" s="44"/>
      <c r="F35" s="44"/>
      <c r="G35" s="44"/>
      <c r="H35" s="18"/>
      <c r="L35" s="130"/>
      <c r="M35" s="130"/>
      <c r="N35" s="130"/>
      <c r="O35" s="130"/>
    </row>
    <row r="36" spans="1:15" ht="14.95" customHeight="1" x14ac:dyDescent="0.25">
      <c r="A36" s="18"/>
      <c r="B36" s="25" t="s">
        <v>166</v>
      </c>
      <c r="C36" s="88">
        <v>50510.053999999996</v>
      </c>
      <c r="D36" s="125"/>
      <c r="E36" s="44">
        <f>L36</f>
        <v>4.3110999999999997</v>
      </c>
      <c r="F36" s="44">
        <f>M36</f>
        <v>15.71496</v>
      </c>
      <c r="G36" s="44">
        <f>N36</f>
        <v>19.1449</v>
      </c>
      <c r="H36" s="18"/>
      <c r="L36" s="130">
        <v>4.3110999999999997</v>
      </c>
      <c r="M36" s="130">
        <v>15.71496</v>
      </c>
      <c r="N36" s="130">
        <v>19.1449</v>
      </c>
      <c r="O36" s="130"/>
    </row>
    <row r="37" spans="1:15" ht="14.95" customHeight="1" x14ac:dyDescent="0.25">
      <c r="A37" s="18"/>
      <c r="B37" s="25" t="s">
        <v>167</v>
      </c>
      <c r="C37" s="88"/>
      <c r="D37" s="125"/>
      <c r="E37" s="44"/>
      <c r="F37" s="44"/>
      <c r="G37" s="44"/>
      <c r="H37" s="18"/>
      <c r="L37" s="130"/>
      <c r="M37" s="130"/>
      <c r="N37" s="130"/>
      <c r="O37" s="130"/>
    </row>
    <row r="38" spans="1:15" ht="14.95" customHeight="1" x14ac:dyDescent="0.25">
      <c r="A38" s="18"/>
      <c r="B38" s="25" t="s">
        <v>168</v>
      </c>
      <c r="C38" s="88"/>
      <c r="D38" s="125"/>
      <c r="E38" s="44"/>
      <c r="F38" s="44"/>
      <c r="G38" s="44"/>
      <c r="H38" s="18"/>
      <c r="L38" s="130"/>
      <c r="M38" s="130"/>
      <c r="N38" s="130"/>
      <c r="O38" s="130"/>
    </row>
    <row r="39" spans="1:15" ht="14.95" customHeight="1" x14ac:dyDescent="0.25">
      <c r="A39" s="18"/>
      <c r="B39" s="24" t="s">
        <v>169</v>
      </c>
      <c r="C39" s="88"/>
      <c r="D39" s="125"/>
      <c r="E39" s="44"/>
      <c r="F39" s="44"/>
      <c r="G39" s="44"/>
      <c r="H39" s="18"/>
      <c r="L39" s="130"/>
      <c r="M39" s="130"/>
      <c r="N39" s="130"/>
      <c r="O39" s="130"/>
    </row>
    <row r="40" spans="1:15" ht="14.95" customHeight="1" x14ac:dyDescent="0.25">
      <c r="A40" s="18"/>
      <c r="B40" s="18"/>
      <c r="C40" s="88"/>
      <c r="D40" s="125"/>
      <c r="E40" s="44"/>
      <c r="F40" s="44"/>
      <c r="G40" s="44"/>
      <c r="H40" s="18"/>
      <c r="L40" s="130"/>
      <c r="M40" s="130"/>
      <c r="N40" s="130"/>
      <c r="O40" s="130"/>
    </row>
    <row r="41" spans="1:15" ht="14.95" customHeight="1" x14ac:dyDescent="0.25">
      <c r="A41" s="18"/>
      <c r="B41" s="25" t="s">
        <v>170</v>
      </c>
      <c r="C41" s="88">
        <v>1189678.7960000001</v>
      </c>
      <c r="D41" s="125"/>
      <c r="E41" s="44">
        <f>L41</f>
        <v>2.1725300000000001</v>
      </c>
      <c r="F41" s="44">
        <f>M41</f>
        <v>4.2923299999999998</v>
      </c>
      <c r="G41" s="44">
        <f>N41</f>
        <v>8.2406900000000007</v>
      </c>
      <c r="H41" s="18"/>
      <c r="L41" s="130">
        <v>2.1725300000000001</v>
      </c>
      <c r="M41" s="130">
        <v>4.2923299999999998</v>
      </c>
      <c r="N41" s="130">
        <v>8.2406900000000007</v>
      </c>
      <c r="O41" s="130"/>
    </row>
    <row r="42" spans="1:15" ht="14.95" customHeight="1" x14ac:dyDescent="0.25">
      <c r="A42" s="18"/>
      <c r="B42" s="25" t="s">
        <v>171</v>
      </c>
      <c r="C42" s="88"/>
      <c r="D42" s="125"/>
      <c r="E42" s="44"/>
      <c r="F42" s="44"/>
      <c r="G42" s="44"/>
      <c r="H42" s="18"/>
      <c r="L42" s="130"/>
      <c r="M42" s="130"/>
      <c r="N42" s="130"/>
      <c r="O42" s="130"/>
    </row>
    <row r="43" spans="1:15" ht="14.95" customHeight="1" x14ac:dyDescent="0.25">
      <c r="A43" s="18"/>
      <c r="B43" s="18"/>
      <c r="C43" s="88"/>
      <c r="D43" s="125"/>
      <c r="E43" s="44"/>
      <c r="F43" s="44"/>
      <c r="G43" s="44"/>
      <c r="H43" s="18"/>
      <c r="L43" s="130"/>
      <c r="M43" s="130"/>
      <c r="N43" s="130"/>
      <c r="O43" s="130"/>
    </row>
    <row r="44" spans="1:15" ht="14.95" customHeight="1" x14ac:dyDescent="0.25">
      <c r="A44" s="18"/>
      <c r="B44" s="25" t="s">
        <v>172</v>
      </c>
      <c r="C44" s="88">
        <v>574799.946</v>
      </c>
      <c r="D44" s="125"/>
      <c r="E44" s="44">
        <f>L44</f>
        <v>4.2624300000000002</v>
      </c>
      <c r="F44" s="44">
        <f>M44</f>
        <v>9.6580999999999992</v>
      </c>
      <c r="G44" s="44">
        <f>N44</f>
        <v>15.32508</v>
      </c>
      <c r="H44" s="18"/>
      <c r="L44" s="130">
        <v>4.2624300000000002</v>
      </c>
      <c r="M44" s="130">
        <v>9.6580999999999992</v>
      </c>
      <c r="N44" s="130">
        <v>15.32508</v>
      </c>
      <c r="O44" s="130"/>
    </row>
    <row r="45" spans="1:15" ht="14.95" customHeight="1" x14ac:dyDescent="0.25">
      <c r="A45" s="18"/>
      <c r="B45" s="18"/>
      <c r="C45" s="88"/>
      <c r="D45" s="125"/>
      <c r="E45" s="44"/>
      <c r="F45" s="44"/>
      <c r="G45" s="44"/>
      <c r="H45" s="18"/>
      <c r="L45" s="130"/>
      <c r="M45" s="130"/>
      <c r="N45" s="130"/>
      <c r="O45" s="130"/>
    </row>
    <row r="46" spans="1:15" ht="14.95" customHeight="1" x14ac:dyDescent="0.25">
      <c r="A46" s="18"/>
      <c r="B46" s="24" t="s">
        <v>173</v>
      </c>
      <c r="C46" s="88">
        <v>744789.78700000001</v>
      </c>
      <c r="D46" s="125"/>
      <c r="E46" s="153">
        <f>L46</f>
        <v>1.1118699999999999</v>
      </c>
      <c r="F46" s="153">
        <f>M46</f>
        <v>6.9290000000000003</v>
      </c>
      <c r="G46" s="153">
        <f>N46</f>
        <v>15.12581</v>
      </c>
      <c r="H46" s="18"/>
      <c r="L46" s="130">
        <v>1.1118699999999999</v>
      </c>
      <c r="M46" s="130">
        <v>6.9290000000000003</v>
      </c>
      <c r="N46" s="130">
        <v>15.12581</v>
      </c>
      <c r="O46" s="130"/>
    </row>
    <row r="47" spans="1:15" ht="14.95" customHeight="1" x14ac:dyDescent="0.25">
      <c r="A47" s="18"/>
      <c r="B47" s="18"/>
      <c r="C47" s="88"/>
      <c r="D47" s="125"/>
      <c r="E47" s="44"/>
      <c r="F47" s="44"/>
      <c r="G47" s="44"/>
      <c r="H47" s="18"/>
      <c r="L47" s="130"/>
      <c r="M47" s="130"/>
      <c r="N47" s="130"/>
      <c r="O47" s="130"/>
    </row>
    <row r="48" spans="1:15" ht="14.95" customHeight="1" x14ac:dyDescent="0.25">
      <c r="A48" s="18"/>
      <c r="B48" s="24" t="s">
        <v>38</v>
      </c>
      <c r="C48" s="88">
        <v>6335315.915</v>
      </c>
      <c r="D48" s="125"/>
      <c r="E48" s="44">
        <f>L48</f>
        <v>2.7269999999999999</v>
      </c>
      <c r="F48" s="44">
        <f>M48</f>
        <v>8.0254399999999997</v>
      </c>
      <c r="G48" s="44">
        <f>N48</f>
        <v>15.15094</v>
      </c>
      <c r="H48" s="18"/>
      <c r="J48" s="16">
        <f>C48-SUM(C12:C46)</f>
        <v>0</v>
      </c>
      <c r="L48" s="130">
        <v>2.7269999999999999</v>
      </c>
      <c r="M48" s="130">
        <v>8.0254399999999997</v>
      </c>
      <c r="N48" s="130">
        <v>15.15094</v>
      </c>
      <c r="O48" s="130"/>
    </row>
    <row r="49" spans="1:8" ht="14.95" customHeight="1" x14ac:dyDescent="0.25">
      <c r="A49" s="18"/>
      <c r="B49" s="18"/>
      <c r="C49" s="131"/>
      <c r="D49" s="18"/>
      <c r="E49" s="32"/>
      <c r="F49" s="32"/>
      <c r="G49" s="32"/>
      <c r="H49" s="18"/>
    </row>
    <row r="50" spans="1:8" ht="14.95" customHeight="1" x14ac:dyDescent="0.25">
      <c r="A50" s="18"/>
      <c r="B50" s="18"/>
      <c r="C50" s="131"/>
      <c r="D50" s="18"/>
      <c r="E50" s="32"/>
      <c r="F50" s="32"/>
      <c r="G50" s="32"/>
      <c r="H50" s="18"/>
    </row>
    <row r="51" spans="1:8" ht="14.95" customHeight="1" x14ac:dyDescent="0.25">
      <c r="A51" s="18"/>
      <c r="B51" s="18"/>
      <c r="C51" s="18"/>
      <c r="D51" s="18"/>
      <c r="E51" s="32"/>
      <c r="F51" s="32"/>
      <c r="G51" s="32"/>
      <c r="H51" s="18"/>
    </row>
    <row r="52" spans="1:8" ht="14.95" customHeight="1" x14ac:dyDescent="0.25">
      <c r="A52" s="24" t="s">
        <v>174</v>
      </c>
      <c r="B52" s="132" t="s">
        <v>175</v>
      </c>
      <c r="C52" s="20"/>
      <c r="D52" s="20"/>
      <c r="E52" s="20"/>
      <c r="F52" s="32"/>
      <c r="G52" s="32"/>
      <c r="H52" s="20"/>
    </row>
    <row r="53" spans="1:8" ht="14.95" customHeight="1" x14ac:dyDescent="0.25">
      <c r="A53" s="24" t="s">
        <v>52</v>
      </c>
      <c r="B53" s="132" t="s">
        <v>176</v>
      </c>
      <c r="C53" s="20"/>
      <c r="D53" s="20"/>
      <c r="E53" s="20"/>
      <c r="F53" s="32"/>
      <c r="G53" s="32"/>
      <c r="H53" s="20"/>
    </row>
    <row r="54" spans="1:8" ht="14.95" customHeight="1" x14ac:dyDescent="0.25">
      <c r="A54" s="24"/>
      <c r="B54" s="132"/>
      <c r="C54" s="20"/>
      <c r="D54" s="20"/>
      <c r="E54" s="20"/>
      <c r="F54" s="32"/>
      <c r="G54" s="32"/>
      <c r="H54" s="20"/>
    </row>
    <row r="55" spans="1:8" ht="14.95" customHeight="1" x14ac:dyDescent="0.25">
      <c r="A55" s="24"/>
      <c r="B55" s="132"/>
      <c r="C55" s="20"/>
      <c r="D55" s="20"/>
      <c r="E55" s="20"/>
      <c r="F55" s="32"/>
      <c r="G55" s="32"/>
      <c r="H55" s="20"/>
    </row>
    <row r="56" spans="1:8" ht="14.95" customHeight="1" x14ac:dyDescent="0.25">
      <c r="A56" s="133" t="s">
        <v>33</v>
      </c>
      <c r="B56" s="18"/>
      <c r="C56" s="20"/>
      <c r="D56" s="20"/>
      <c r="E56" s="20"/>
      <c r="F56" s="32"/>
      <c r="G56" s="32"/>
      <c r="H56" s="20"/>
    </row>
    <row r="57" spans="1:8" ht="14.95" customHeight="1" x14ac:dyDescent="0.25">
      <c r="C57" s="20"/>
      <c r="D57" s="20"/>
      <c r="E57" s="20"/>
      <c r="F57" s="32"/>
      <c r="G57" s="32"/>
      <c r="H57" s="20"/>
    </row>
    <row r="58" spans="1:8" ht="14.95" customHeight="1" x14ac:dyDescent="0.25">
      <c r="C58" s="20"/>
      <c r="D58" s="20"/>
      <c r="E58" s="20"/>
      <c r="F58" s="32"/>
      <c r="G58" s="32"/>
      <c r="H58" s="20"/>
    </row>
    <row r="59" spans="1:8" ht="14.95" customHeight="1" x14ac:dyDescent="0.25">
      <c r="C59" s="20"/>
      <c r="D59" s="20"/>
      <c r="E59" s="20"/>
      <c r="F59" s="32"/>
      <c r="G59" s="32"/>
      <c r="H59" s="20"/>
    </row>
  </sheetData>
  <phoneticPr fontId="21" type="noConversion"/>
  <printOptions horizontalCentered="1"/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209"/>
  <sheetViews>
    <sheetView zoomScale="90" workbookViewId="0">
      <selection activeCell="I15" sqref="I15"/>
    </sheetView>
  </sheetViews>
  <sheetFormatPr defaultColWidth="7.125" defaultRowHeight="13" x14ac:dyDescent="0.2"/>
  <cols>
    <col min="1" max="1" width="2.625" style="150" customWidth="1"/>
    <col min="2" max="2" width="41.625" bestFit="1" customWidth="1"/>
    <col min="3" max="3" width="14.75" customWidth="1"/>
    <col min="4" max="4" width="5.75" style="12" customWidth="1"/>
    <col min="5" max="5" width="13.875" bestFit="1" customWidth="1"/>
    <col min="6" max="6" width="5.75" style="151" customWidth="1"/>
    <col min="7" max="7" width="9.75" customWidth="1"/>
    <col min="8" max="8" width="5.75" style="151" customWidth="1"/>
    <col min="9" max="9" width="9.75" customWidth="1"/>
    <col min="10" max="11" width="1.75" customWidth="1"/>
    <col min="12" max="12" width="7.375" hidden="1" customWidth="1"/>
    <col min="13" max="14" width="5.625" hidden="1" customWidth="1"/>
    <col min="15" max="15" width="2.25" hidden="1" customWidth="1"/>
  </cols>
  <sheetData>
    <row r="1" spans="1:15" x14ac:dyDescent="0.2">
      <c r="A1" s="134"/>
      <c r="B1" s="3"/>
      <c r="C1" s="3"/>
      <c r="D1" s="114"/>
      <c r="E1" s="3"/>
      <c r="F1" s="114"/>
      <c r="G1" s="3"/>
      <c r="H1" s="114"/>
      <c r="I1" s="3"/>
      <c r="J1" s="3"/>
    </row>
    <row r="2" spans="1:15" ht="16.600000000000001" x14ac:dyDescent="0.25">
      <c r="A2" s="135" t="s">
        <v>177</v>
      </c>
      <c r="B2" s="136"/>
      <c r="C2" s="136"/>
      <c r="D2" s="136"/>
      <c r="E2" s="137"/>
      <c r="F2" s="136"/>
      <c r="G2" s="136"/>
      <c r="H2" s="136"/>
      <c r="I2" s="136"/>
      <c r="J2" s="137"/>
    </row>
    <row r="3" spans="1:15" ht="14.4" x14ac:dyDescent="0.25">
      <c r="A3" s="26" t="str">
        <f>"(As at end of "&amp;TEXT(Table1A!C7,"mmmm yyyy")&amp;")"</f>
        <v>(As at end of September 2017)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5" x14ac:dyDescent="0.2">
      <c r="A4" s="138"/>
      <c r="B4" s="3"/>
      <c r="C4" s="3"/>
      <c r="D4" s="114"/>
      <c r="E4" s="3"/>
      <c r="F4" s="114"/>
      <c r="G4" s="3"/>
      <c r="H4" s="114"/>
      <c r="I4" s="3"/>
      <c r="J4" s="3"/>
    </row>
    <row r="5" spans="1:15" x14ac:dyDescent="0.2">
      <c r="A5" s="138"/>
      <c r="B5" s="3"/>
      <c r="D5" s="114"/>
      <c r="E5" s="3"/>
      <c r="F5" s="114"/>
      <c r="G5" s="3"/>
      <c r="H5" s="114"/>
      <c r="I5" s="139" t="s">
        <v>178</v>
      </c>
      <c r="J5" s="3"/>
    </row>
    <row r="6" spans="1:15" x14ac:dyDescent="0.2">
      <c r="A6" s="138"/>
      <c r="B6" s="3"/>
      <c r="C6" s="3"/>
      <c r="D6" s="114"/>
      <c r="E6" s="3"/>
      <c r="F6" s="114"/>
      <c r="G6" s="3"/>
      <c r="H6" s="114"/>
      <c r="I6" s="3"/>
      <c r="J6" s="3"/>
    </row>
    <row r="7" spans="1:15" x14ac:dyDescent="0.2">
      <c r="A7" s="132"/>
      <c r="B7" s="3"/>
      <c r="C7" s="140" t="s">
        <v>179</v>
      </c>
      <c r="D7" s="114"/>
      <c r="E7" s="3"/>
      <c r="F7" s="114"/>
      <c r="G7" s="139" t="s">
        <v>180</v>
      </c>
      <c r="H7" s="114"/>
      <c r="I7" s="139" t="s">
        <v>181</v>
      </c>
      <c r="J7" s="3"/>
    </row>
    <row r="8" spans="1:15" x14ac:dyDescent="0.2">
      <c r="A8" s="132"/>
      <c r="B8" s="3"/>
      <c r="C8" s="141" t="s">
        <v>182</v>
      </c>
      <c r="D8" s="114"/>
      <c r="E8" s="141" t="s">
        <v>183</v>
      </c>
      <c r="F8" s="114"/>
      <c r="G8" s="141" t="s">
        <v>184</v>
      </c>
      <c r="H8" s="114"/>
      <c r="I8" s="141" t="s">
        <v>185</v>
      </c>
      <c r="J8" s="142"/>
      <c r="L8" s="15" t="s">
        <v>152</v>
      </c>
      <c r="M8" s="122"/>
      <c r="N8" s="122"/>
    </row>
    <row r="9" spans="1:15" x14ac:dyDescent="0.2">
      <c r="A9" s="132"/>
      <c r="B9" s="3"/>
      <c r="C9" s="3"/>
      <c r="D9" s="114"/>
      <c r="E9" s="3"/>
      <c r="F9" s="114"/>
      <c r="G9" s="3"/>
      <c r="H9" s="114"/>
      <c r="I9" s="3"/>
      <c r="J9" s="3"/>
    </row>
    <row r="10" spans="1:15" ht="12.8" customHeight="1" x14ac:dyDescent="0.25">
      <c r="A10" s="133" t="s">
        <v>186</v>
      </c>
      <c r="B10" s="132" t="s">
        <v>158</v>
      </c>
      <c r="C10" s="88">
        <v>284559.58600000001</v>
      </c>
      <c r="D10" s="88"/>
      <c r="E10" s="88">
        <v>280991.93599999999</v>
      </c>
      <c r="F10" s="143"/>
      <c r="G10" s="88">
        <v>3558.569</v>
      </c>
      <c r="H10" s="88"/>
      <c r="I10" s="88">
        <v>9.0809999999999995</v>
      </c>
      <c r="J10" s="3"/>
      <c r="L10" s="144">
        <f>C10-C11-C14-C15-C16-C17-C20-C21-C22-C23</f>
        <v>0</v>
      </c>
      <c r="M10" s="144">
        <f>D10-D11-D14-D15-D16-D17-D20-D21-D22-D23</f>
        <v>0</v>
      </c>
      <c r="N10" s="144">
        <f>E10-E11-E14-E15-E16-E17-E20-E21-E22-E23</f>
        <v>0</v>
      </c>
      <c r="O10" s="144">
        <f>F10-F11-F14-F15-F16-F17-F20-F21-F22-F23</f>
        <v>0</v>
      </c>
    </row>
    <row r="11" spans="1:15" ht="12.8" customHeight="1" x14ac:dyDescent="0.25">
      <c r="A11" s="132"/>
      <c r="B11" s="132" t="s">
        <v>187</v>
      </c>
      <c r="C11" s="88">
        <v>18872.912</v>
      </c>
      <c r="D11" s="88"/>
      <c r="E11" s="88">
        <v>18821.262999999999</v>
      </c>
      <c r="F11" s="143"/>
      <c r="G11" s="88">
        <v>51.649000000000001</v>
      </c>
      <c r="H11" s="88"/>
      <c r="I11" s="88">
        <v>0</v>
      </c>
      <c r="J11" s="3"/>
      <c r="L11" s="144">
        <f>E11-E12-E13</f>
        <v>0</v>
      </c>
      <c r="M11" s="144">
        <f>G11-G12-G13</f>
        <v>0</v>
      </c>
      <c r="N11" s="144">
        <f>I11-I12-I13</f>
        <v>0</v>
      </c>
      <c r="O11" s="144">
        <f t="shared" ref="O11:O17" si="0">C11-I11-G11-E11</f>
        <v>0</v>
      </c>
    </row>
    <row r="12" spans="1:15" ht="12.8" customHeight="1" x14ac:dyDescent="0.25">
      <c r="A12" s="132"/>
      <c r="B12" s="132" t="s">
        <v>188</v>
      </c>
      <c r="C12" s="88">
        <v>6176.4530000000004</v>
      </c>
      <c r="D12" s="88"/>
      <c r="E12" s="88">
        <v>6172.9859999999999</v>
      </c>
      <c r="F12" s="143"/>
      <c r="G12" s="88">
        <v>3.4670000000000001</v>
      </c>
      <c r="H12" s="88"/>
      <c r="I12" s="88">
        <v>0</v>
      </c>
      <c r="J12" s="3"/>
      <c r="L12" s="144"/>
      <c r="M12" s="144"/>
      <c r="N12" s="144"/>
      <c r="O12" s="144">
        <f t="shared" si="0"/>
        <v>0</v>
      </c>
    </row>
    <row r="13" spans="1:15" ht="12.8" customHeight="1" x14ac:dyDescent="0.25">
      <c r="A13" s="132"/>
      <c r="B13" s="132" t="s">
        <v>189</v>
      </c>
      <c r="C13" s="88">
        <v>12696.459000000001</v>
      </c>
      <c r="D13" s="88"/>
      <c r="E13" s="88">
        <v>12648.277</v>
      </c>
      <c r="F13" s="143"/>
      <c r="G13" s="88">
        <v>48.182000000000002</v>
      </c>
      <c r="H13" s="88"/>
      <c r="I13" s="88">
        <v>0</v>
      </c>
      <c r="J13" s="3"/>
      <c r="L13" s="144"/>
      <c r="M13" s="144"/>
      <c r="N13" s="144"/>
      <c r="O13" s="144">
        <f t="shared" si="0"/>
        <v>0</v>
      </c>
    </row>
    <row r="14" spans="1:15" ht="12.8" customHeight="1" x14ac:dyDescent="0.25">
      <c r="A14" s="132"/>
      <c r="B14" s="132" t="s">
        <v>190</v>
      </c>
      <c r="C14" s="88">
        <v>27387.67</v>
      </c>
      <c r="D14" s="88"/>
      <c r="E14" s="88">
        <v>24726.552</v>
      </c>
      <c r="F14" s="143"/>
      <c r="G14" s="88">
        <v>2661.1179999999999</v>
      </c>
      <c r="H14" s="88"/>
      <c r="I14" s="88">
        <v>0</v>
      </c>
      <c r="J14" s="3"/>
      <c r="L14" s="144"/>
      <c r="M14" s="144"/>
      <c r="N14" s="144"/>
      <c r="O14" s="144">
        <f t="shared" si="0"/>
        <v>0</v>
      </c>
    </row>
    <row r="15" spans="1:15" ht="12.8" customHeight="1" x14ac:dyDescent="0.25">
      <c r="A15" s="132"/>
      <c r="B15" s="132" t="s">
        <v>191</v>
      </c>
      <c r="C15" s="88">
        <v>25625.778999999999</v>
      </c>
      <c r="D15" s="88"/>
      <c r="E15" s="88">
        <v>25534.026000000002</v>
      </c>
      <c r="F15" s="143"/>
      <c r="G15" s="88">
        <v>91.753</v>
      </c>
      <c r="H15" s="88"/>
      <c r="I15" s="88">
        <v>0</v>
      </c>
      <c r="J15" s="3"/>
      <c r="L15" s="144"/>
      <c r="M15" s="144"/>
      <c r="N15" s="144"/>
      <c r="O15" s="144">
        <f t="shared" si="0"/>
        <v>0</v>
      </c>
    </row>
    <row r="16" spans="1:15" ht="12.8" customHeight="1" x14ac:dyDescent="0.25">
      <c r="A16" s="132"/>
      <c r="B16" s="132" t="s">
        <v>192</v>
      </c>
      <c r="C16" s="88">
        <v>51014.845000000001</v>
      </c>
      <c r="D16" s="88"/>
      <c r="E16" s="88">
        <v>50491.483999999997</v>
      </c>
      <c r="F16" s="143"/>
      <c r="G16" s="88">
        <v>523.36099999999999</v>
      </c>
      <c r="H16" s="88"/>
      <c r="I16" s="88">
        <v>0</v>
      </c>
      <c r="J16" s="3"/>
      <c r="L16" s="144"/>
      <c r="M16" s="144"/>
      <c r="N16" s="144"/>
      <c r="O16" s="144">
        <f t="shared" si="0"/>
        <v>0</v>
      </c>
    </row>
    <row r="17" spans="1:15" ht="12.8" customHeight="1" x14ac:dyDescent="0.25">
      <c r="A17" s="132"/>
      <c r="B17" s="133" t="s">
        <v>193</v>
      </c>
      <c r="C17" s="88">
        <v>59543.512000000002</v>
      </c>
      <c r="D17" s="88"/>
      <c r="E17" s="88">
        <v>59503.006000000001</v>
      </c>
      <c r="F17" s="143"/>
      <c r="G17" s="88">
        <v>40.143000000000001</v>
      </c>
      <c r="H17" s="88"/>
      <c r="I17" s="88">
        <v>0.36299999999999999</v>
      </c>
      <c r="J17" s="3"/>
      <c r="L17" s="144"/>
      <c r="M17" s="144"/>
      <c r="N17" s="144"/>
      <c r="O17" s="144">
        <f t="shared" si="0"/>
        <v>0</v>
      </c>
    </row>
    <row r="18" spans="1:15" ht="12.8" customHeight="1" x14ac:dyDescent="0.25">
      <c r="A18" s="132"/>
      <c r="B18" s="133" t="s">
        <v>194</v>
      </c>
      <c r="C18" s="88">
        <v>7792.915</v>
      </c>
      <c r="D18" s="88"/>
      <c r="E18" s="88">
        <v>7778.8019999999997</v>
      </c>
      <c r="F18" s="143"/>
      <c r="G18" s="88">
        <v>14.113</v>
      </c>
      <c r="H18" s="88"/>
      <c r="I18" s="88">
        <v>0</v>
      </c>
      <c r="J18" s="3"/>
      <c r="L18" s="144"/>
      <c r="M18" s="144"/>
      <c r="N18" s="144"/>
      <c r="O18" s="144"/>
    </row>
    <row r="19" spans="1:15" ht="12.8" customHeight="1" x14ac:dyDescent="0.25">
      <c r="A19" s="132"/>
      <c r="B19" s="133" t="s">
        <v>195</v>
      </c>
      <c r="C19" s="88">
        <v>51750.597000000002</v>
      </c>
      <c r="D19" s="88"/>
      <c r="E19" s="88">
        <v>51724.203999999998</v>
      </c>
      <c r="F19" s="143"/>
      <c r="G19" s="88">
        <v>26.03</v>
      </c>
      <c r="H19" s="88"/>
      <c r="I19" s="88">
        <v>0.36299999999999999</v>
      </c>
      <c r="J19" s="3"/>
      <c r="L19" s="144"/>
      <c r="M19" s="144"/>
      <c r="N19" s="144"/>
      <c r="O19" s="144"/>
    </row>
    <row r="20" spans="1:15" ht="12.8" customHeight="1" x14ac:dyDescent="0.25">
      <c r="A20" s="132"/>
      <c r="B20" s="133" t="s">
        <v>196</v>
      </c>
      <c r="C20" s="88">
        <v>13552.795</v>
      </c>
      <c r="D20" s="88"/>
      <c r="E20" s="88">
        <v>13473.132</v>
      </c>
      <c r="F20" s="143"/>
      <c r="G20" s="88">
        <v>75.986000000000004</v>
      </c>
      <c r="H20" s="88"/>
      <c r="I20" s="88">
        <v>3.677</v>
      </c>
      <c r="J20" s="3"/>
      <c r="L20" s="144"/>
      <c r="M20" s="144"/>
      <c r="N20" s="144"/>
      <c r="O20" s="144">
        <f>C20-I20-G20-E20</f>
        <v>0</v>
      </c>
    </row>
    <row r="21" spans="1:15" ht="12.8" customHeight="1" x14ac:dyDescent="0.25">
      <c r="A21" s="132"/>
      <c r="B21" s="133" t="s">
        <v>197</v>
      </c>
      <c r="C21" s="88">
        <v>5640.3029999999999</v>
      </c>
      <c r="D21" s="88"/>
      <c r="E21" s="88">
        <v>5640.3029999999999</v>
      </c>
      <c r="F21" s="143"/>
      <c r="G21" s="88">
        <v>0</v>
      </c>
      <c r="H21" s="88"/>
      <c r="I21" s="88">
        <v>0</v>
      </c>
      <c r="J21" s="3"/>
      <c r="L21" s="144"/>
      <c r="M21" s="144"/>
      <c r="N21" s="144"/>
      <c r="O21" s="144">
        <f>C21-I21-G21-E21</f>
        <v>0</v>
      </c>
    </row>
    <row r="22" spans="1:15" ht="12.8" customHeight="1" x14ac:dyDescent="0.25">
      <c r="A22" s="132"/>
      <c r="B22" s="133" t="s">
        <v>198</v>
      </c>
      <c r="C22" s="88">
        <v>5229.473</v>
      </c>
      <c r="D22" s="88"/>
      <c r="E22" s="88">
        <v>5156.3159999999998</v>
      </c>
      <c r="F22" s="143"/>
      <c r="G22" s="88">
        <v>68.257000000000005</v>
      </c>
      <c r="H22" s="88"/>
      <c r="I22" s="88">
        <v>4.9000000000000004</v>
      </c>
      <c r="J22" s="3"/>
      <c r="L22" s="144"/>
      <c r="M22" s="144"/>
      <c r="N22" s="144"/>
      <c r="O22" s="144">
        <f>C22-I22-G22-E22</f>
        <v>0</v>
      </c>
    </row>
    <row r="23" spans="1:15" ht="12.8" customHeight="1" x14ac:dyDescent="0.25">
      <c r="A23" s="132"/>
      <c r="B23" s="133" t="s">
        <v>199</v>
      </c>
      <c r="C23" s="88">
        <v>77692.297000000006</v>
      </c>
      <c r="D23" s="88"/>
      <c r="E23" s="88">
        <v>77645.854000000007</v>
      </c>
      <c r="F23" s="143"/>
      <c r="G23" s="88">
        <v>46.302</v>
      </c>
      <c r="H23" s="88"/>
      <c r="I23" s="88">
        <v>0.14099999999999999</v>
      </c>
      <c r="J23" s="3"/>
      <c r="L23" s="144"/>
      <c r="M23" s="144"/>
      <c r="N23" s="144"/>
      <c r="O23" s="144">
        <f>C23-I23-G23-E23</f>
        <v>0</v>
      </c>
    </row>
    <row r="24" spans="1:15" ht="12.8" customHeight="1" x14ac:dyDescent="0.25">
      <c r="A24" s="132"/>
      <c r="B24" s="132"/>
      <c r="C24" s="88"/>
      <c r="D24" s="88"/>
      <c r="E24" s="88"/>
      <c r="F24" s="143"/>
      <c r="G24" s="88"/>
      <c r="H24" s="88"/>
      <c r="I24" s="88"/>
      <c r="J24" s="3"/>
      <c r="L24" s="144"/>
      <c r="M24" s="144"/>
      <c r="N24" s="144"/>
      <c r="O24" s="144"/>
    </row>
    <row r="25" spans="1:15" ht="12.8" customHeight="1" x14ac:dyDescent="0.25">
      <c r="A25" s="133" t="s">
        <v>200</v>
      </c>
      <c r="B25" s="132" t="s">
        <v>159</v>
      </c>
      <c r="C25" s="88">
        <v>332749.75799999997</v>
      </c>
      <c r="D25" s="88"/>
      <c r="E25" s="88">
        <v>326123.57400000002</v>
      </c>
      <c r="F25" s="143"/>
      <c r="G25" s="88">
        <v>5819.6850000000004</v>
      </c>
      <c r="H25" s="88"/>
      <c r="I25" s="88">
        <v>806.49900000000002</v>
      </c>
      <c r="J25" s="3"/>
      <c r="L25" s="144">
        <f>C25-SUM(C26:C30)</f>
        <v>0</v>
      </c>
      <c r="M25" s="144">
        <f>D25-SUM(D26:D30)</f>
        <v>0</v>
      </c>
      <c r="N25" s="144">
        <f>E25-SUM(E26:E30)</f>
        <v>0</v>
      </c>
      <c r="O25" s="144">
        <f>F25-SUM(F26:F30)</f>
        <v>0</v>
      </c>
    </row>
    <row r="26" spans="1:15" ht="12.8" customHeight="1" x14ac:dyDescent="0.25">
      <c r="A26" s="132"/>
      <c r="B26" s="133" t="s">
        <v>201</v>
      </c>
      <c r="C26" s="88">
        <v>109390.91899999999</v>
      </c>
      <c r="D26" s="88"/>
      <c r="E26" s="88">
        <v>109105.204</v>
      </c>
      <c r="F26" s="143"/>
      <c r="G26" s="88">
        <v>285.71499999999997</v>
      </c>
      <c r="H26" s="88"/>
      <c r="I26" s="88">
        <v>0</v>
      </c>
      <c r="J26" s="3"/>
      <c r="L26" s="144"/>
      <c r="M26" s="144"/>
      <c r="N26" s="144"/>
      <c r="O26" s="144">
        <f>C26-I26-G26-E26</f>
        <v>0</v>
      </c>
    </row>
    <row r="27" spans="1:15" ht="12.8" customHeight="1" x14ac:dyDescent="0.25">
      <c r="A27" s="132"/>
      <c r="B27" s="133" t="s">
        <v>202</v>
      </c>
      <c r="C27" s="88">
        <v>59044.245000000003</v>
      </c>
      <c r="D27" s="88"/>
      <c r="E27" s="88">
        <v>58859.885000000002</v>
      </c>
      <c r="F27" s="143"/>
      <c r="G27" s="88">
        <v>145.298</v>
      </c>
      <c r="H27" s="88"/>
      <c r="I27" s="88">
        <v>39.061999999999998</v>
      </c>
      <c r="J27" s="3"/>
      <c r="L27" s="144"/>
      <c r="M27" s="144"/>
      <c r="N27" s="144"/>
      <c r="O27" s="144">
        <f>C27-I27-G27-E27</f>
        <v>0</v>
      </c>
    </row>
    <row r="28" spans="1:15" ht="12.8" customHeight="1" x14ac:dyDescent="0.25">
      <c r="A28" s="132"/>
      <c r="B28" s="133" t="s">
        <v>203</v>
      </c>
      <c r="C28" s="88">
        <v>51706.561999999998</v>
      </c>
      <c r="D28" s="88"/>
      <c r="E28" s="88">
        <v>50943.190999999999</v>
      </c>
      <c r="F28" s="143"/>
      <c r="G28" s="88">
        <v>0</v>
      </c>
      <c r="H28" s="88"/>
      <c r="I28" s="88">
        <v>763.37099999999998</v>
      </c>
      <c r="J28" s="3"/>
      <c r="L28" s="144"/>
      <c r="M28" s="144"/>
      <c r="N28" s="144"/>
      <c r="O28" s="144"/>
    </row>
    <row r="29" spans="1:15" ht="12.8" customHeight="1" x14ac:dyDescent="0.25">
      <c r="A29" s="132"/>
      <c r="B29" s="133" t="s">
        <v>204</v>
      </c>
      <c r="C29" s="88">
        <v>11977.364</v>
      </c>
      <c r="D29" s="88"/>
      <c r="E29" s="88">
        <v>11973.255999999999</v>
      </c>
      <c r="F29" s="143"/>
      <c r="G29" s="88">
        <v>1.742</v>
      </c>
      <c r="H29" s="88"/>
      <c r="I29" s="88">
        <v>2.3660000000000001</v>
      </c>
      <c r="J29" s="3"/>
      <c r="L29" s="144"/>
      <c r="M29" s="144"/>
      <c r="N29" s="144"/>
      <c r="O29" s="144"/>
    </row>
    <row r="30" spans="1:15" ht="12.8" customHeight="1" x14ac:dyDescent="0.25">
      <c r="A30" s="132"/>
      <c r="B30" s="133" t="s">
        <v>205</v>
      </c>
      <c r="C30" s="88">
        <v>100630.66800000001</v>
      </c>
      <c r="D30" s="88"/>
      <c r="E30" s="88">
        <v>95242.038</v>
      </c>
      <c r="F30" s="143"/>
      <c r="G30" s="88">
        <v>5386.93</v>
      </c>
      <c r="H30" s="88"/>
      <c r="I30" s="88">
        <v>1.7</v>
      </c>
      <c r="J30" s="3"/>
      <c r="L30" s="144"/>
      <c r="M30" s="144"/>
      <c r="N30" s="144"/>
      <c r="O30" s="144">
        <f>C30-I30-G30-E30</f>
        <v>0</v>
      </c>
    </row>
    <row r="31" spans="1:15" ht="12.8" customHeight="1" x14ac:dyDescent="0.25">
      <c r="A31" s="132"/>
      <c r="B31" s="132"/>
      <c r="C31" s="88"/>
      <c r="D31" s="88"/>
      <c r="E31" s="88"/>
      <c r="F31" s="143"/>
      <c r="G31" s="88"/>
      <c r="H31" s="88"/>
      <c r="I31" s="88"/>
      <c r="J31" s="3"/>
      <c r="L31" s="144"/>
      <c r="M31" s="144"/>
      <c r="N31" s="144"/>
      <c r="O31" s="144"/>
    </row>
    <row r="32" spans="1:15" ht="12.8" customHeight="1" x14ac:dyDescent="0.25">
      <c r="A32" s="133" t="s">
        <v>206</v>
      </c>
      <c r="B32" s="133" t="s">
        <v>207</v>
      </c>
      <c r="C32" s="88">
        <v>113167.442</v>
      </c>
      <c r="D32" s="88"/>
      <c r="E32" s="88">
        <v>112886.02499999999</v>
      </c>
      <c r="F32" s="143"/>
      <c r="G32" s="88">
        <v>281.41699999999997</v>
      </c>
      <c r="H32" s="88"/>
      <c r="I32" s="88">
        <v>0</v>
      </c>
      <c r="J32" s="3"/>
      <c r="L32" s="144"/>
      <c r="M32" s="144"/>
      <c r="N32" s="144"/>
      <c r="O32" s="144">
        <f>C32-I32-G32-E32</f>
        <v>0</v>
      </c>
    </row>
    <row r="33" spans="1:15" ht="12.8" customHeight="1" x14ac:dyDescent="0.25">
      <c r="A33" s="132"/>
      <c r="B33" s="133"/>
      <c r="C33" s="88"/>
      <c r="D33" s="88"/>
      <c r="E33" s="88"/>
      <c r="F33" s="143"/>
      <c r="G33" s="88"/>
      <c r="H33" s="88"/>
      <c r="I33" s="88"/>
      <c r="J33" s="3"/>
      <c r="L33" s="144"/>
      <c r="M33" s="144"/>
      <c r="N33" s="144"/>
      <c r="O33" s="144"/>
    </row>
    <row r="34" spans="1:15" ht="12.8" customHeight="1" x14ac:dyDescent="0.25">
      <c r="A34" s="133" t="s">
        <v>208</v>
      </c>
      <c r="B34" s="133" t="s">
        <v>209</v>
      </c>
      <c r="C34" s="88">
        <v>11024.09</v>
      </c>
      <c r="D34" s="88"/>
      <c r="E34" s="88">
        <v>10981.116</v>
      </c>
      <c r="F34" s="143"/>
      <c r="G34" s="88">
        <v>3.88</v>
      </c>
      <c r="H34" s="88"/>
      <c r="I34" s="88">
        <v>39.094000000000001</v>
      </c>
      <c r="J34" s="3"/>
      <c r="L34" s="144"/>
      <c r="M34" s="144"/>
      <c r="N34" s="144"/>
      <c r="O34" s="144"/>
    </row>
    <row r="35" spans="1:15" ht="12.8" customHeight="1" x14ac:dyDescent="0.25">
      <c r="A35" s="132"/>
      <c r="B35" s="133"/>
      <c r="C35" s="88"/>
      <c r="D35" s="88"/>
      <c r="E35" s="88"/>
      <c r="F35" s="143"/>
      <c r="G35" s="88"/>
      <c r="H35" s="88"/>
      <c r="I35" s="88"/>
      <c r="J35" s="3"/>
      <c r="L35" s="144"/>
      <c r="M35" s="144"/>
      <c r="N35" s="144"/>
      <c r="O35" s="144"/>
    </row>
    <row r="36" spans="1:15" ht="12.8" customHeight="1" x14ac:dyDescent="0.25">
      <c r="A36" s="133" t="s">
        <v>210</v>
      </c>
      <c r="B36" s="133" t="s">
        <v>211</v>
      </c>
      <c r="C36" s="88">
        <v>117188.946</v>
      </c>
      <c r="D36" s="88"/>
      <c r="E36" s="88">
        <v>116519.753</v>
      </c>
      <c r="F36" s="143"/>
      <c r="G36" s="88">
        <v>434.41300000000001</v>
      </c>
      <c r="H36" s="88"/>
      <c r="I36" s="88">
        <v>234.78</v>
      </c>
      <c r="J36" s="3"/>
      <c r="L36" s="144">
        <f>C36-C37-C38</f>
        <v>0</v>
      </c>
      <c r="M36" s="144">
        <f>D36-D37-D38</f>
        <v>0</v>
      </c>
      <c r="N36" s="144">
        <f>E36-E37-E38</f>
        <v>0</v>
      </c>
      <c r="O36" s="144">
        <f>F36-F37-F38</f>
        <v>0</v>
      </c>
    </row>
    <row r="37" spans="1:15" ht="12.8" customHeight="1" x14ac:dyDescent="0.25">
      <c r="A37" s="132"/>
      <c r="B37" s="133" t="s">
        <v>212</v>
      </c>
      <c r="C37" s="88">
        <v>55234.642</v>
      </c>
      <c r="D37" s="88"/>
      <c r="E37" s="88">
        <v>54609.862000000001</v>
      </c>
      <c r="F37" s="143"/>
      <c r="G37" s="88">
        <v>390</v>
      </c>
      <c r="H37" s="88"/>
      <c r="I37" s="88">
        <v>234.78</v>
      </c>
      <c r="J37" s="3"/>
      <c r="L37" s="144"/>
      <c r="M37" s="144"/>
      <c r="N37" s="144"/>
      <c r="O37" s="144"/>
    </row>
    <row r="38" spans="1:15" ht="12.8" customHeight="1" x14ac:dyDescent="0.25">
      <c r="A38" s="132"/>
      <c r="B38" s="133" t="s">
        <v>213</v>
      </c>
      <c r="C38" s="88">
        <v>61954.303999999996</v>
      </c>
      <c r="D38" s="88"/>
      <c r="E38" s="88">
        <v>61909.891000000003</v>
      </c>
      <c r="F38" s="143"/>
      <c r="G38" s="88">
        <v>44.412999999999997</v>
      </c>
      <c r="H38" s="88"/>
      <c r="I38" s="88">
        <v>0</v>
      </c>
      <c r="J38" s="3"/>
      <c r="L38" s="144"/>
      <c r="M38" s="144"/>
      <c r="N38" s="144"/>
      <c r="O38" s="144"/>
    </row>
    <row r="39" spans="1:15" ht="12.8" customHeight="1" x14ac:dyDescent="0.25">
      <c r="A39" s="132"/>
      <c r="B39" s="133"/>
      <c r="C39" s="88"/>
      <c r="D39" s="88"/>
      <c r="E39" s="88"/>
      <c r="F39" s="143"/>
      <c r="G39" s="88"/>
      <c r="H39" s="88"/>
      <c r="I39" s="88"/>
      <c r="J39" s="3"/>
      <c r="L39" s="144"/>
      <c r="M39" s="144"/>
      <c r="N39" s="144"/>
      <c r="O39" s="144"/>
    </row>
    <row r="40" spans="1:15" ht="12.8" customHeight="1" x14ac:dyDescent="0.25">
      <c r="A40" s="133" t="s">
        <v>214</v>
      </c>
      <c r="B40" s="133" t="s">
        <v>215</v>
      </c>
      <c r="C40" s="88"/>
      <c r="D40" s="88"/>
      <c r="E40" s="88"/>
      <c r="F40" s="143"/>
      <c r="G40" s="88"/>
      <c r="H40" s="88"/>
      <c r="I40" s="88"/>
      <c r="J40" s="3"/>
      <c r="L40" s="144"/>
      <c r="M40" s="144"/>
      <c r="N40" s="144"/>
      <c r="O40" s="144"/>
    </row>
    <row r="41" spans="1:15" ht="12.8" customHeight="1" x14ac:dyDescent="0.25">
      <c r="A41" s="138"/>
      <c r="B41" s="133" t="s">
        <v>216</v>
      </c>
      <c r="C41" s="88">
        <v>1434479.558</v>
      </c>
      <c r="D41" s="88"/>
      <c r="E41" s="88">
        <v>1429694.5830000001</v>
      </c>
      <c r="F41" s="143"/>
      <c r="G41" s="88">
        <v>3565.1689999999999</v>
      </c>
      <c r="H41" s="88"/>
      <c r="I41" s="88">
        <v>1219.806</v>
      </c>
      <c r="J41" s="3"/>
      <c r="L41" s="144">
        <f>E41-E42-E47</f>
        <v>1.964508555829525E-10</v>
      </c>
      <c r="M41" s="144">
        <f>G41-G42-G47</f>
        <v>0</v>
      </c>
      <c r="N41" s="144">
        <f>I41-I42-I47</f>
        <v>-3.907985046680551E-14</v>
      </c>
      <c r="O41" s="144">
        <f t="shared" ref="O41:O47" si="1">C41-I41-G41-E41</f>
        <v>0</v>
      </c>
    </row>
    <row r="42" spans="1:15" ht="12.8" customHeight="1" x14ac:dyDescent="0.25">
      <c r="A42" s="138"/>
      <c r="B42" s="133" t="s">
        <v>217</v>
      </c>
      <c r="C42" s="88">
        <v>1399134.05</v>
      </c>
      <c r="D42" s="88"/>
      <c r="E42" s="88">
        <v>1394883.4439999999</v>
      </c>
      <c r="F42" s="143"/>
      <c r="G42" s="88">
        <v>3043.6669999999999</v>
      </c>
      <c r="H42" s="88"/>
      <c r="I42" s="88">
        <v>1206.9390000000001</v>
      </c>
      <c r="J42" s="3"/>
      <c r="L42" s="144">
        <f>E42-SUM(E43:E46)</f>
        <v>0</v>
      </c>
      <c r="M42" s="144">
        <f>G42-SUM(G43:G46)</f>
        <v>0</v>
      </c>
      <c r="N42" s="144">
        <f>I42-SUM(I43:I46)</f>
        <v>0</v>
      </c>
      <c r="O42" s="144">
        <f t="shared" si="1"/>
        <v>0</v>
      </c>
    </row>
    <row r="43" spans="1:15" ht="12.8" customHeight="1" x14ac:dyDescent="0.25">
      <c r="A43" s="138"/>
      <c r="B43" s="133" t="s">
        <v>218</v>
      </c>
      <c r="C43" s="88">
        <v>50386.044999999998</v>
      </c>
      <c r="D43" s="88"/>
      <c r="E43" s="88">
        <v>50255.116000000002</v>
      </c>
      <c r="F43" s="143"/>
      <c r="G43" s="88">
        <v>6.3929999999999998</v>
      </c>
      <c r="H43" s="88"/>
      <c r="I43" s="88">
        <v>124.536</v>
      </c>
      <c r="J43" s="3"/>
      <c r="L43" s="144"/>
      <c r="M43" s="144"/>
      <c r="N43" s="144"/>
      <c r="O43" s="144">
        <f t="shared" si="1"/>
        <v>0</v>
      </c>
    </row>
    <row r="44" spans="1:15" ht="12.8" customHeight="1" x14ac:dyDescent="0.25">
      <c r="A44" s="138"/>
      <c r="B44" s="133" t="s">
        <v>219</v>
      </c>
      <c r="C44" s="88">
        <v>606486.34400000004</v>
      </c>
      <c r="D44" s="88"/>
      <c r="E44" s="88">
        <v>604308.33200000005</v>
      </c>
      <c r="F44" s="143"/>
      <c r="G44" s="88">
        <v>1471.2380000000001</v>
      </c>
      <c r="H44" s="88"/>
      <c r="I44" s="88">
        <v>706.774</v>
      </c>
      <c r="J44" s="3"/>
      <c r="L44" s="144"/>
      <c r="M44" s="144"/>
      <c r="N44" s="144"/>
      <c r="O44" s="144">
        <f t="shared" si="1"/>
        <v>0</v>
      </c>
    </row>
    <row r="45" spans="1:15" ht="12.8" customHeight="1" x14ac:dyDescent="0.25">
      <c r="A45" s="138"/>
      <c r="B45" s="133" t="s">
        <v>220</v>
      </c>
      <c r="C45" s="88">
        <v>474229.86900000001</v>
      </c>
      <c r="D45" s="88"/>
      <c r="E45" s="88">
        <v>472423.73200000002</v>
      </c>
      <c r="F45" s="143"/>
      <c r="G45" s="88">
        <v>1430.508</v>
      </c>
      <c r="H45" s="88"/>
      <c r="I45" s="88">
        <v>375.62900000000002</v>
      </c>
      <c r="J45" s="3"/>
      <c r="L45" s="144"/>
      <c r="M45" s="144"/>
      <c r="N45" s="144"/>
      <c r="O45" s="144">
        <f t="shared" si="1"/>
        <v>0</v>
      </c>
    </row>
    <row r="46" spans="1:15" ht="12.8" customHeight="1" x14ac:dyDescent="0.25">
      <c r="A46" s="138"/>
      <c r="B46" s="133" t="s">
        <v>221</v>
      </c>
      <c r="C46" s="88">
        <v>268031.79200000002</v>
      </c>
      <c r="D46" s="88"/>
      <c r="E46" s="88">
        <v>267896.26400000002</v>
      </c>
      <c r="F46" s="143"/>
      <c r="G46" s="88">
        <v>135.52799999999999</v>
      </c>
      <c r="H46" s="88"/>
      <c r="I46" s="88">
        <v>0</v>
      </c>
      <c r="J46" s="3"/>
      <c r="L46" s="144"/>
      <c r="M46" s="144"/>
      <c r="N46" s="144"/>
      <c r="O46" s="144">
        <f t="shared" si="1"/>
        <v>0</v>
      </c>
    </row>
    <row r="47" spans="1:15" ht="12.8" customHeight="1" x14ac:dyDescent="0.25">
      <c r="A47" s="138"/>
      <c r="B47" s="133" t="s">
        <v>222</v>
      </c>
      <c r="C47" s="88">
        <v>35345.508000000002</v>
      </c>
      <c r="D47" s="88"/>
      <c r="E47" s="88">
        <v>34811.139000000003</v>
      </c>
      <c r="F47" s="143"/>
      <c r="G47" s="88">
        <v>521.50199999999995</v>
      </c>
      <c r="H47" s="88"/>
      <c r="I47" s="88">
        <v>12.867000000000001</v>
      </c>
      <c r="J47" s="3"/>
      <c r="L47" s="144"/>
      <c r="M47" s="144"/>
      <c r="N47" s="144"/>
      <c r="O47" s="144">
        <f t="shared" si="1"/>
        <v>0</v>
      </c>
    </row>
    <row r="48" spans="1:15" ht="12.8" customHeight="1" x14ac:dyDescent="0.25">
      <c r="A48" s="138"/>
      <c r="B48" s="133"/>
      <c r="C48" s="88"/>
      <c r="D48" s="88"/>
      <c r="E48" s="88"/>
      <c r="F48" s="143"/>
      <c r="G48" s="88"/>
      <c r="H48" s="88"/>
      <c r="I48" s="88"/>
      <c r="J48" s="3"/>
      <c r="L48" s="144"/>
      <c r="M48" s="144"/>
      <c r="N48" s="144"/>
      <c r="O48" s="144"/>
    </row>
    <row r="49" spans="1:15" ht="12.8" customHeight="1" x14ac:dyDescent="0.25">
      <c r="A49" s="133" t="s">
        <v>223</v>
      </c>
      <c r="B49" s="133" t="s">
        <v>162</v>
      </c>
      <c r="C49" s="88">
        <v>418250.989</v>
      </c>
      <c r="D49" s="88"/>
      <c r="E49" s="88">
        <v>417282.86099999998</v>
      </c>
      <c r="F49" s="143"/>
      <c r="G49" s="88">
        <v>934.46900000000005</v>
      </c>
      <c r="H49" s="88"/>
      <c r="I49" s="88">
        <v>33.658999999999999</v>
      </c>
      <c r="J49" s="3"/>
      <c r="L49" s="144"/>
      <c r="M49" s="144"/>
      <c r="N49" s="144"/>
      <c r="O49" s="144">
        <f>C49-I49-G49-E49</f>
        <v>0</v>
      </c>
    </row>
    <row r="50" spans="1:15" ht="12.8" customHeight="1" x14ac:dyDescent="0.25">
      <c r="A50" s="132"/>
      <c r="B50" s="132"/>
      <c r="C50" s="88"/>
      <c r="D50" s="88"/>
      <c r="E50" s="88"/>
      <c r="F50" s="143"/>
      <c r="G50" s="88"/>
      <c r="H50" s="88"/>
      <c r="I50" s="88"/>
      <c r="J50" s="3"/>
      <c r="L50" s="144"/>
      <c r="M50" s="144"/>
      <c r="N50" s="144"/>
      <c r="O50" s="144"/>
    </row>
    <row r="51" spans="1:15" ht="12.8" customHeight="1" x14ac:dyDescent="0.25">
      <c r="A51" s="133" t="s">
        <v>224</v>
      </c>
      <c r="B51" s="133" t="s">
        <v>225</v>
      </c>
      <c r="C51" s="88">
        <v>3116659.9929999998</v>
      </c>
      <c r="D51" s="88"/>
      <c r="E51" s="88">
        <v>3096910.7089999998</v>
      </c>
      <c r="F51" s="143"/>
      <c r="G51" s="88">
        <v>9633.1650000000009</v>
      </c>
      <c r="H51" s="88"/>
      <c r="I51" s="88">
        <v>10116.119000000001</v>
      </c>
      <c r="J51" s="3"/>
      <c r="L51" s="144">
        <f>E51-E52-E53-E58-E59-E67</f>
        <v>0</v>
      </c>
      <c r="M51" s="144">
        <f>G51-G52-G53-G58-G59-G67</f>
        <v>0</v>
      </c>
      <c r="N51" s="144">
        <f>I51-I52-I53-I58-I59-I67</f>
        <v>-7.2830630415410269E-14</v>
      </c>
      <c r="O51" s="144">
        <f t="shared" ref="O51:O60" si="2">C51-I51-G51-E51</f>
        <v>0</v>
      </c>
    </row>
    <row r="52" spans="1:15" ht="12.8" customHeight="1" x14ac:dyDescent="0.25">
      <c r="A52" s="138"/>
      <c r="B52" s="132" t="s">
        <v>226</v>
      </c>
      <c r="C52" s="88">
        <v>91877.251999999993</v>
      </c>
      <c r="D52" s="88"/>
      <c r="E52" s="88">
        <v>91731.622000000003</v>
      </c>
      <c r="F52" s="143"/>
      <c r="G52" s="88">
        <v>10.63</v>
      </c>
      <c r="H52" s="88"/>
      <c r="I52" s="88">
        <v>135</v>
      </c>
      <c r="J52" s="3"/>
      <c r="L52" s="144">
        <f>E53-SUM(E54:E57)</f>
        <v>0</v>
      </c>
      <c r="M52" s="144">
        <f>G53-SUM(G54:G57)</f>
        <v>0</v>
      </c>
      <c r="N52" s="144">
        <f>I53-SUM(I54:I57)</f>
        <v>0</v>
      </c>
      <c r="O52" s="144">
        <f t="shared" si="2"/>
        <v>0</v>
      </c>
    </row>
    <row r="53" spans="1:15" ht="12.8" customHeight="1" x14ac:dyDescent="0.25">
      <c r="A53" s="138"/>
      <c r="B53" s="132" t="s">
        <v>227</v>
      </c>
      <c r="C53" s="88">
        <v>723408.30700000003</v>
      </c>
      <c r="D53" s="88"/>
      <c r="E53" s="88">
        <v>721308.41700000002</v>
      </c>
      <c r="F53" s="143"/>
      <c r="G53" s="88">
        <v>2062.39</v>
      </c>
      <c r="H53" s="88"/>
      <c r="I53" s="88">
        <v>37.5</v>
      </c>
      <c r="J53" s="3"/>
      <c r="L53" s="144"/>
      <c r="M53" s="144"/>
      <c r="N53" s="144"/>
      <c r="O53" s="144">
        <f t="shared" si="2"/>
        <v>0</v>
      </c>
    </row>
    <row r="54" spans="1:15" ht="12.8" customHeight="1" x14ac:dyDescent="0.25">
      <c r="A54" s="138"/>
      <c r="B54" s="132" t="s">
        <v>228</v>
      </c>
      <c r="C54" s="88">
        <v>452254.48100000003</v>
      </c>
      <c r="D54" s="88"/>
      <c r="E54" s="88">
        <v>451011.31199999998</v>
      </c>
      <c r="F54" s="143"/>
      <c r="G54" s="88">
        <v>1205.6690000000001</v>
      </c>
      <c r="H54" s="88"/>
      <c r="I54" s="88">
        <v>37.5</v>
      </c>
      <c r="J54" s="3"/>
      <c r="L54" s="144"/>
      <c r="M54" s="144"/>
      <c r="N54" s="144"/>
      <c r="O54" s="144">
        <f t="shared" si="2"/>
        <v>0</v>
      </c>
    </row>
    <row r="55" spans="1:15" ht="12.8" customHeight="1" x14ac:dyDescent="0.25">
      <c r="A55" s="138"/>
      <c r="B55" s="132" t="s">
        <v>229</v>
      </c>
      <c r="C55" s="88">
        <v>20593.842000000001</v>
      </c>
      <c r="D55" s="88"/>
      <c r="E55" s="88">
        <v>20593.842000000001</v>
      </c>
      <c r="F55" s="143"/>
      <c r="G55" s="88">
        <v>0</v>
      </c>
      <c r="H55" s="88"/>
      <c r="I55" s="88">
        <v>0</v>
      </c>
      <c r="J55" s="3"/>
      <c r="L55" s="144"/>
      <c r="M55" s="144"/>
      <c r="N55" s="144"/>
      <c r="O55" s="144">
        <f t="shared" si="2"/>
        <v>0</v>
      </c>
    </row>
    <row r="56" spans="1:15" ht="12.8" customHeight="1" x14ac:dyDescent="0.25">
      <c r="A56" s="138"/>
      <c r="B56" s="132" t="s">
        <v>230</v>
      </c>
      <c r="C56" s="88">
        <v>408.13400000000001</v>
      </c>
      <c r="D56" s="88"/>
      <c r="E56" s="88">
        <v>408.13400000000001</v>
      </c>
      <c r="F56" s="143"/>
      <c r="G56" s="88">
        <v>0</v>
      </c>
      <c r="H56" s="88"/>
      <c r="I56" s="88">
        <v>0</v>
      </c>
      <c r="J56" s="3"/>
      <c r="L56" s="144"/>
      <c r="M56" s="144"/>
      <c r="N56" s="144"/>
      <c r="O56" s="144">
        <f t="shared" si="2"/>
        <v>0</v>
      </c>
    </row>
    <row r="57" spans="1:15" ht="12.8" customHeight="1" x14ac:dyDescent="0.25">
      <c r="A57" s="138"/>
      <c r="B57" s="132" t="s">
        <v>231</v>
      </c>
      <c r="C57" s="88">
        <v>250151.85</v>
      </c>
      <c r="D57" s="88"/>
      <c r="E57" s="88">
        <v>249295.12899999999</v>
      </c>
      <c r="F57" s="143"/>
      <c r="G57" s="88">
        <v>856.721</v>
      </c>
      <c r="H57" s="88"/>
      <c r="I57" s="88">
        <v>0</v>
      </c>
      <c r="J57" s="3"/>
      <c r="L57" s="144"/>
      <c r="M57" s="144"/>
      <c r="N57" s="144"/>
      <c r="O57" s="144">
        <f t="shared" si="2"/>
        <v>0</v>
      </c>
    </row>
    <row r="58" spans="1:15" ht="12.8" customHeight="1" x14ac:dyDescent="0.25">
      <c r="A58" s="138"/>
      <c r="B58" s="132" t="s">
        <v>232</v>
      </c>
      <c r="C58" s="88">
        <v>74853.581000000006</v>
      </c>
      <c r="D58" s="88"/>
      <c r="E58" s="88">
        <v>74790.581000000006</v>
      </c>
      <c r="F58" s="143"/>
      <c r="G58" s="88">
        <v>63</v>
      </c>
      <c r="H58" s="88"/>
      <c r="I58" s="88">
        <v>0</v>
      </c>
      <c r="J58" s="3"/>
      <c r="L58" s="144"/>
      <c r="M58" s="144"/>
      <c r="N58" s="144"/>
      <c r="O58" s="144">
        <f t="shared" si="2"/>
        <v>0</v>
      </c>
    </row>
    <row r="59" spans="1:15" ht="12.8" customHeight="1" x14ac:dyDescent="0.25">
      <c r="A59" s="138"/>
      <c r="B59" s="132" t="s">
        <v>233</v>
      </c>
      <c r="C59" s="88">
        <v>1814988.7960000001</v>
      </c>
      <c r="D59" s="88"/>
      <c r="E59" s="88">
        <v>1800892.8089999999</v>
      </c>
      <c r="F59" s="143"/>
      <c r="G59" s="88">
        <v>4157.1980000000003</v>
      </c>
      <c r="H59" s="88"/>
      <c r="I59" s="88">
        <v>9938.7890000000007</v>
      </c>
      <c r="J59" s="3"/>
      <c r="L59" s="144">
        <f>E59-SUM(E60:E66)</f>
        <v>0</v>
      </c>
      <c r="M59" s="144">
        <f>G59-SUM(G60:G66)</f>
        <v>0</v>
      </c>
      <c r="N59" s="144">
        <f>I59-SUM(I60:I66)</f>
        <v>0</v>
      </c>
      <c r="O59" s="144">
        <f t="shared" si="2"/>
        <v>0</v>
      </c>
    </row>
    <row r="60" spans="1:15" ht="12.8" customHeight="1" x14ac:dyDescent="0.25">
      <c r="A60" s="138"/>
      <c r="B60" s="132" t="s">
        <v>234</v>
      </c>
      <c r="C60" s="88">
        <v>50510.053999999996</v>
      </c>
      <c r="D60" s="88"/>
      <c r="E60" s="88">
        <v>50510.053999999996</v>
      </c>
      <c r="F60" s="143"/>
      <c r="G60" s="88">
        <v>0</v>
      </c>
      <c r="H60" s="88"/>
      <c r="I60" s="88">
        <v>0</v>
      </c>
      <c r="J60" s="3"/>
      <c r="L60" s="144"/>
      <c r="M60" s="144"/>
      <c r="N60" s="144"/>
      <c r="O60" s="144">
        <f t="shared" si="2"/>
        <v>0</v>
      </c>
    </row>
    <row r="61" spans="1:15" ht="12.8" customHeight="1" x14ac:dyDescent="0.25">
      <c r="A61" s="138"/>
      <c r="B61" s="132" t="s">
        <v>235</v>
      </c>
      <c r="C61" s="88"/>
      <c r="D61" s="88"/>
      <c r="E61" s="88"/>
      <c r="F61" s="143"/>
      <c r="G61" s="88"/>
      <c r="H61" s="88"/>
      <c r="I61" s="88"/>
      <c r="J61" s="3"/>
      <c r="L61" s="144"/>
      <c r="M61" s="144"/>
      <c r="N61" s="144"/>
      <c r="O61" s="144"/>
    </row>
    <row r="62" spans="1:15" ht="12.8" customHeight="1" x14ac:dyDescent="0.25">
      <c r="A62" s="138"/>
      <c r="B62" s="132" t="s">
        <v>236</v>
      </c>
      <c r="C62" s="88"/>
      <c r="D62" s="88"/>
      <c r="E62" s="88"/>
      <c r="F62" s="143"/>
      <c r="G62" s="88"/>
      <c r="H62" s="88"/>
      <c r="I62" s="88"/>
      <c r="J62" s="3"/>
      <c r="L62" s="144"/>
      <c r="M62" s="144"/>
      <c r="N62" s="144"/>
      <c r="O62" s="144"/>
    </row>
    <row r="63" spans="1:15" ht="12.8" customHeight="1" x14ac:dyDescent="0.25">
      <c r="A63" s="138"/>
      <c r="B63" s="132" t="s">
        <v>237</v>
      </c>
      <c r="C63" s="88">
        <v>1189678.7960000001</v>
      </c>
      <c r="D63" s="88"/>
      <c r="E63" s="88">
        <v>1184368.4950000001</v>
      </c>
      <c r="F63" s="143"/>
      <c r="G63" s="88">
        <v>112.883</v>
      </c>
      <c r="H63" s="88"/>
      <c r="I63" s="88">
        <v>5197.4179999999997</v>
      </c>
      <c r="J63" s="3"/>
      <c r="L63" s="144"/>
      <c r="M63" s="144"/>
      <c r="N63" s="144"/>
      <c r="O63" s="144">
        <f>C63-I63-G63-E63</f>
        <v>0</v>
      </c>
    </row>
    <row r="64" spans="1:15" ht="12.8" customHeight="1" x14ac:dyDescent="0.25">
      <c r="A64" s="138"/>
      <c r="B64" s="133" t="s">
        <v>238</v>
      </c>
      <c r="C64" s="88">
        <v>111993.842</v>
      </c>
      <c r="D64" s="88" t="s">
        <v>3</v>
      </c>
      <c r="E64" s="88"/>
      <c r="F64" s="143" t="s">
        <v>3</v>
      </c>
      <c r="G64" s="88"/>
      <c r="H64" s="88" t="s">
        <v>3</v>
      </c>
      <c r="I64" s="88"/>
      <c r="J64" s="3"/>
      <c r="L64" s="144"/>
      <c r="M64" s="144"/>
      <c r="N64" s="144"/>
      <c r="O64" s="144"/>
    </row>
    <row r="65" spans="1:15" ht="12.8" customHeight="1" x14ac:dyDescent="0.25">
      <c r="A65" s="138"/>
      <c r="B65" s="133" t="s">
        <v>239</v>
      </c>
      <c r="C65" s="88">
        <v>7528.7650000000003</v>
      </c>
      <c r="D65" s="88" t="s">
        <v>3</v>
      </c>
      <c r="E65" s="88">
        <v>566014.26</v>
      </c>
      <c r="F65" s="143" t="s">
        <v>3</v>
      </c>
      <c r="G65" s="88">
        <v>4044.3150000000001</v>
      </c>
      <c r="H65" s="88" t="s">
        <v>3</v>
      </c>
      <c r="I65" s="88">
        <v>4741.3710000000001</v>
      </c>
      <c r="J65" s="3"/>
      <c r="L65" s="144"/>
      <c r="M65" s="144"/>
      <c r="N65" s="144"/>
      <c r="O65" s="144">
        <f>C64+C65+C66-E65-G65-I65</f>
        <v>-1.3642420526593924E-11</v>
      </c>
    </row>
    <row r="66" spans="1:15" ht="12.8" customHeight="1" x14ac:dyDescent="0.25">
      <c r="A66" s="138"/>
      <c r="B66" s="133" t="s">
        <v>240</v>
      </c>
      <c r="C66" s="88">
        <v>455277.33899999998</v>
      </c>
      <c r="D66" s="88" t="s">
        <v>3</v>
      </c>
      <c r="E66" s="88"/>
      <c r="F66" s="143" t="s">
        <v>3</v>
      </c>
      <c r="G66" s="88"/>
      <c r="H66" s="88" t="s">
        <v>3</v>
      </c>
      <c r="I66" s="88"/>
      <c r="J66" s="3"/>
      <c r="L66" s="144"/>
      <c r="M66" s="144"/>
      <c r="N66" s="144"/>
      <c r="O66" s="144"/>
    </row>
    <row r="67" spans="1:15" ht="12.8" customHeight="1" x14ac:dyDescent="0.25">
      <c r="A67" s="138"/>
      <c r="B67" s="132" t="s">
        <v>241</v>
      </c>
      <c r="C67" s="88">
        <v>411532.05699999997</v>
      </c>
      <c r="D67" s="88"/>
      <c r="E67" s="88">
        <v>408187.28</v>
      </c>
      <c r="F67" s="143"/>
      <c r="G67" s="88">
        <v>3339.9470000000001</v>
      </c>
      <c r="H67" s="88"/>
      <c r="I67" s="88">
        <v>4.83</v>
      </c>
      <c r="J67" s="3"/>
      <c r="L67" s="144"/>
      <c r="M67" s="144"/>
      <c r="N67" s="144"/>
      <c r="O67" s="144">
        <f>C67-I67-G67-E67</f>
        <v>0</v>
      </c>
    </row>
    <row r="68" spans="1:15" ht="12.8" customHeight="1" x14ac:dyDescent="0.25">
      <c r="A68" s="138"/>
      <c r="B68" s="132"/>
      <c r="C68" s="88"/>
      <c r="D68" s="88"/>
      <c r="E68" s="88"/>
      <c r="F68" s="143"/>
      <c r="G68" s="88"/>
      <c r="H68" s="88"/>
      <c r="I68" s="88"/>
      <c r="J68" s="3"/>
      <c r="L68" s="144"/>
      <c r="M68" s="144"/>
      <c r="N68" s="144"/>
      <c r="O68" s="144"/>
    </row>
    <row r="69" spans="1:15" ht="12.8" customHeight="1" x14ac:dyDescent="0.25">
      <c r="A69" s="133" t="s">
        <v>242</v>
      </c>
      <c r="B69" s="132" t="s">
        <v>243</v>
      </c>
      <c r="C69" s="88">
        <v>5828080.3619999997</v>
      </c>
      <c r="D69" s="88"/>
      <c r="E69" s="88">
        <v>5791390.557</v>
      </c>
      <c r="F69" s="143"/>
      <c r="G69" s="88">
        <v>24230.767</v>
      </c>
      <c r="H69" s="88"/>
      <c r="I69" s="88">
        <v>12459.038</v>
      </c>
      <c r="J69" s="3"/>
      <c r="L69" s="144">
        <f>C69-C51-C49-C41-C36-C34-C32-C25-C10</f>
        <v>0</v>
      </c>
      <c r="M69" s="144">
        <f>D69-D51-D49-D41-D36-D34-D32-D25-D10</f>
        <v>0</v>
      </c>
      <c r="N69" s="144">
        <f>E69-E51-E49-E41-E36-E34-E32-E25-E10</f>
        <v>0</v>
      </c>
      <c r="O69" s="144">
        <f>F69-F51-F49-F41-F36-F34-F32-F25-F10</f>
        <v>0</v>
      </c>
    </row>
    <row r="70" spans="1:15" ht="12.8" customHeight="1" x14ac:dyDescent="0.2">
      <c r="A70" s="132"/>
      <c r="B70" s="132"/>
      <c r="C70" s="145"/>
      <c r="D70" s="146"/>
      <c r="E70" s="145"/>
      <c r="F70" s="143"/>
      <c r="G70" s="145"/>
      <c r="H70" s="143"/>
      <c r="I70" s="145"/>
      <c r="J70" s="3"/>
      <c r="L70" s="144"/>
      <c r="M70" s="144"/>
      <c r="N70" s="144"/>
      <c r="O70" s="144"/>
    </row>
    <row r="71" spans="1:15" ht="12.8" customHeight="1" x14ac:dyDescent="0.2">
      <c r="A71" s="138"/>
      <c r="B71" s="3"/>
      <c r="C71" s="147"/>
      <c r="D71" s="114"/>
      <c r="E71" s="147"/>
      <c r="F71" s="114"/>
      <c r="G71" s="147"/>
      <c r="H71" s="114"/>
      <c r="I71" s="147"/>
      <c r="J71" s="3"/>
    </row>
    <row r="72" spans="1:15" ht="12.8" customHeight="1" x14ac:dyDescent="0.2">
      <c r="A72" s="138"/>
      <c r="B72" s="3"/>
      <c r="C72" s="147"/>
      <c r="D72" s="114"/>
      <c r="E72" s="3"/>
      <c r="F72" s="114"/>
      <c r="G72" s="148"/>
      <c r="H72" s="114"/>
      <c r="I72" s="147"/>
      <c r="J72" s="147"/>
    </row>
    <row r="73" spans="1:15" ht="12.8" customHeight="1" x14ac:dyDescent="0.2">
      <c r="A73" s="132" t="s">
        <v>244</v>
      </c>
      <c r="B73" s="3"/>
      <c r="C73" s="3"/>
      <c r="D73" s="114"/>
      <c r="E73" s="3"/>
      <c r="F73" s="114"/>
      <c r="G73" s="3"/>
      <c r="H73" s="114"/>
      <c r="I73" s="3"/>
      <c r="J73" s="3"/>
    </row>
    <row r="74" spans="1:15" ht="12.8" customHeight="1" x14ac:dyDescent="0.2">
      <c r="A74" s="149" t="s">
        <v>245</v>
      </c>
      <c r="B74" s="3"/>
      <c r="C74" s="3"/>
      <c r="D74" s="114"/>
      <c r="E74" s="3"/>
      <c r="F74" s="114"/>
      <c r="G74" s="3"/>
      <c r="H74" s="114"/>
      <c r="I74" s="3"/>
      <c r="J74" s="3"/>
    </row>
    <row r="75" spans="1:15" ht="12.8" customHeight="1" x14ac:dyDescent="0.2">
      <c r="A75" s="149"/>
      <c r="B75" s="3"/>
      <c r="C75" s="3"/>
      <c r="D75" s="114"/>
      <c r="E75" s="3"/>
      <c r="F75" s="114"/>
      <c r="G75" s="3"/>
      <c r="H75" s="114"/>
      <c r="I75" s="3"/>
      <c r="J75" s="3"/>
    </row>
    <row r="76" spans="1:15" ht="12.8" customHeight="1" x14ac:dyDescent="0.2">
      <c r="A76" s="132"/>
      <c r="B76" s="3"/>
      <c r="C76" s="3"/>
      <c r="D76" s="114"/>
      <c r="E76" s="3"/>
      <c r="F76" s="114"/>
      <c r="G76" s="3"/>
      <c r="H76" s="114"/>
      <c r="I76" s="3"/>
      <c r="J76" s="3"/>
    </row>
    <row r="77" spans="1:15" ht="12.8" customHeight="1" x14ac:dyDescent="0.2">
      <c r="A77" s="132" t="s">
        <v>33</v>
      </c>
      <c r="B77" s="3"/>
      <c r="C77" s="147"/>
      <c r="D77" s="114"/>
      <c r="E77" s="3"/>
      <c r="F77" s="114"/>
      <c r="G77" s="3"/>
      <c r="H77" s="114"/>
      <c r="I77" s="147"/>
      <c r="J77" s="147"/>
    </row>
    <row r="78" spans="1:15" ht="12.8" customHeight="1" x14ac:dyDescent="0.2"/>
    <row r="79" spans="1:15" ht="12.8" customHeight="1" x14ac:dyDescent="0.2">
      <c r="A79"/>
    </row>
    <row r="80" spans="1:15" ht="12.8" customHeight="1" x14ac:dyDescent="0.2"/>
    <row r="81" ht="12.8" customHeight="1" x14ac:dyDescent="0.2"/>
    <row r="82" ht="12.8" customHeight="1" x14ac:dyDescent="0.2"/>
    <row r="83" ht="12.8" customHeight="1" x14ac:dyDescent="0.2"/>
    <row r="84" ht="12.8" customHeight="1" x14ac:dyDescent="0.2"/>
    <row r="85" ht="12.8" customHeight="1" x14ac:dyDescent="0.2"/>
    <row r="86" ht="12.8" customHeight="1" x14ac:dyDescent="0.2"/>
    <row r="87" ht="12.8" customHeight="1" x14ac:dyDescent="0.2"/>
    <row r="88" ht="12.8" customHeight="1" x14ac:dyDescent="0.2"/>
    <row r="89" ht="12.8" customHeight="1" x14ac:dyDescent="0.2"/>
    <row r="90" ht="12.8" customHeight="1" x14ac:dyDescent="0.2"/>
    <row r="91" ht="12.8" customHeight="1" x14ac:dyDescent="0.2"/>
    <row r="92" ht="12.8" customHeight="1" x14ac:dyDescent="0.2"/>
    <row r="93" ht="12.8" customHeight="1" x14ac:dyDescent="0.2"/>
    <row r="94" ht="12.8" customHeight="1" x14ac:dyDescent="0.2"/>
    <row r="95" ht="12.8" customHeight="1" x14ac:dyDescent="0.2"/>
    <row r="96" ht="12.8" customHeight="1" x14ac:dyDescent="0.2"/>
    <row r="97" ht="12.8" customHeight="1" x14ac:dyDescent="0.2"/>
    <row r="98" ht="12.8" customHeight="1" x14ac:dyDescent="0.2"/>
    <row r="99" ht="12.8" customHeight="1" x14ac:dyDescent="0.2"/>
    <row r="100" ht="12.8" customHeight="1" x14ac:dyDescent="0.2"/>
    <row r="101" ht="12.8" customHeight="1" x14ac:dyDescent="0.2"/>
    <row r="102" ht="12.8" customHeight="1" x14ac:dyDescent="0.2"/>
    <row r="103" ht="12.8" customHeight="1" x14ac:dyDescent="0.2"/>
    <row r="104" ht="12.8" customHeight="1" x14ac:dyDescent="0.2"/>
    <row r="105" ht="12.8" customHeight="1" x14ac:dyDescent="0.2"/>
    <row r="106" ht="12.8" customHeight="1" x14ac:dyDescent="0.2"/>
    <row r="107" ht="12.8" customHeight="1" x14ac:dyDescent="0.2"/>
    <row r="108" ht="12.8" customHeight="1" x14ac:dyDescent="0.2"/>
    <row r="109" ht="12.8" customHeight="1" x14ac:dyDescent="0.2"/>
    <row r="110" ht="12.8" customHeight="1" x14ac:dyDescent="0.2"/>
    <row r="111" ht="12.8" customHeight="1" x14ac:dyDescent="0.2"/>
    <row r="112" ht="12.8" customHeight="1" x14ac:dyDescent="0.2"/>
    <row r="113" ht="12.8" customHeight="1" x14ac:dyDescent="0.2"/>
    <row r="114" ht="12.8" customHeight="1" x14ac:dyDescent="0.2"/>
    <row r="115" ht="12.8" customHeight="1" x14ac:dyDescent="0.2"/>
    <row r="116" ht="12.8" customHeight="1" x14ac:dyDescent="0.2"/>
    <row r="117" ht="12.8" customHeight="1" x14ac:dyDescent="0.2"/>
    <row r="118" ht="12.8" customHeight="1" x14ac:dyDescent="0.2"/>
    <row r="119" ht="12.8" customHeight="1" x14ac:dyDescent="0.2"/>
    <row r="120" ht="12.8" customHeight="1" x14ac:dyDescent="0.2"/>
    <row r="121" ht="12.8" customHeight="1" x14ac:dyDescent="0.2"/>
    <row r="122" ht="12.8" customHeight="1" x14ac:dyDescent="0.2"/>
    <row r="123" ht="12.8" customHeight="1" x14ac:dyDescent="0.2"/>
    <row r="124" ht="12.8" customHeight="1" x14ac:dyDescent="0.2"/>
    <row r="125" ht="12.8" customHeight="1" x14ac:dyDescent="0.2"/>
    <row r="126" ht="12.8" customHeight="1" x14ac:dyDescent="0.2"/>
    <row r="127" ht="12.8" customHeight="1" x14ac:dyDescent="0.2"/>
    <row r="128" ht="12.8" customHeight="1" x14ac:dyDescent="0.2"/>
    <row r="129" ht="12.8" customHeight="1" x14ac:dyDescent="0.2"/>
    <row r="130" ht="12.8" customHeight="1" x14ac:dyDescent="0.2"/>
    <row r="131" ht="12.8" customHeight="1" x14ac:dyDescent="0.2"/>
    <row r="132" ht="12.8" customHeight="1" x14ac:dyDescent="0.2"/>
    <row r="133" ht="12.8" customHeight="1" x14ac:dyDescent="0.2"/>
    <row r="134" ht="12.8" customHeight="1" x14ac:dyDescent="0.2"/>
    <row r="135" ht="12.8" customHeight="1" x14ac:dyDescent="0.2"/>
    <row r="136" ht="12.8" customHeight="1" x14ac:dyDescent="0.2"/>
    <row r="137" ht="12.8" customHeight="1" x14ac:dyDescent="0.2"/>
    <row r="138" ht="12.8" customHeight="1" x14ac:dyDescent="0.2"/>
    <row r="139" ht="12.8" customHeight="1" x14ac:dyDescent="0.2"/>
    <row r="140" ht="12.8" customHeight="1" x14ac:dyDescent="0.2"/>
    <row r="141" ht="12.8" customHeight="1" x14ac:dyDescent="0.2"/>
    <row r="142" ht="12.8" customHeight="1" x14ac:dyDescent="0.2"/>
    <row r="143" ht="12.8" customHeight="1" x14ac:dyDescent="0.2"/>
    <row r="144" ht="12.8" customHeight="1" x14ac:dyDescent="0.2"/>
    <row r="145" ht="12.8" customHeight="1" x14ac:dyDescent="0.2"/>
    <row r="146" ht="12.8" customHeight="1" x14ac:dyDescent="0.2"/>
    <row r="147" ht="12.8" customHeight="1" x14ac:dyDescent="0.2"/>
    <row r="148" ht="12.8" customHeight="1" x14ac:dyDescent="0.2"/>
    <row r="149" ht="12.8" customHeight="1" x14ac:dyDescent="0.2"/>
    <row r="150" ht="12.8" customHeight="1" x14ac:dyDescent="0.2"/>
    <row r="151" ht="12.8" customHeight="1" x14ac:dyDescent="0.2"/>
    <row r="152" ht="12.8" customHeight="1" x14ac:dyDescent="0.2"/>
    <row r="153" ht="12.8" customHeight="1" x14ac:dyDescent="0.2"/>
    <row r="154" ht="12.8" customHeight="1" x14ac:dyDescent="0.2"/>
    <row r="155" ht="12.8" customHeight="1" x14ac:dyDescent="0.2"/>
    <row r="156" ht="12.8" customHeight="1" x14ac:dyDescent="0.2"/>
    <row r="157" ht="12.8" customHeight="1" x14ac:dyDescent="0.2"/>
    <row r="158" ht="12.8" customHeight="1" x14ac:dyDescent="0.2"/>
    <row r="159" ht="12.8" customHeight="1" x14ac:dyDescent="0.2"/>
    <row r="160" ht="12.8" customHeight="1" x14ac:dyDescent="0.2"/>
    <row r="161" ht="12.8" customHeight="1" x14ac:dyDescent="0.2"/>
    <row r="162" ht="12.8" customHeight="1" x14ac:dyDescent="0.2"/>
    <row r="163" ht="12.8" customHeight="1" x14ac:dyDescent="0.2"/>
    <row r="164" ht="12.8" customHeight="1" x14ac:dyDescent="0.2"/>
    <row r="165" ht="12.8" customHeight="1" x14ac:dyDescent="0.2"/>
    <row r="166" ht="12.8" customHeight="1" x14ac:dyDescent="0.2"/>
    <row r="167" ht="12.8" customHeight="1" x14ac:dyDescent="0.2"/>
    <row r="168" ht="12.8" customHeight="1" x14ac:dyDescent="0.2"/>
    <row r="169" ht="12.8" customHeight="1" x14ac:dyDescent="0.2"/>
    <row r="170" ht="12.8" customHeight="1" x14ac:dyDescent="0.2"/>
    <row r="171" ht="12.8" customHeight="1" x14ac:dyDescent="0.2"/>
    <row r="172" ht="12.8" customHeight="1" x14ac:dyDescent="0.2"/>
    <row r="173" ht="12.8" customHeight="1" x14ac:dyDescent="0.2"/>
    <row r="174" ht="12.8" customHeight="1" x14ac:dyDescent="0.2"/>
    <row r="175" ht="12.8" customHeight="1" x14ac:dyDescent="0.2"/>
    <row r="176" ht="12.8" customHeight="1" x14ac:dyDescent="0.2"/>
    <row r="177" ht="12.8" customHeight="1" x14ac:dyDescent="0.2"/>
    <row r="178" ht="12.8" customHeight="1" x14ac:dyDescent="0.2"/>
    <row r="179" ht="12.8" customHeight="1" x14ac:dyDescent="0.2"/>
    <row r="180" ht="12.8" customHeight="1" x14ac:dyDescent="0.2"/>
    <row r="181" ht="12.8" customHeight="1" x14ac:dyDescent="0.2"/>
    <row r="182" ht="12.8" customHeight="1" x14ac:dyDescent="0.2"/>
    <row r="183" ht="12.8" customHeight="1" x14ac:dyDescent="0.2"/>
    <row r="184" ht="12.8" customHeight="1" x14ac:dyDescent="0.2"/>
    <row r="185" ht="12.8" customHeight="1" x14ac:dyDescent="0.2"/>
    <row r="186" ht="12.8" customHeight="1" x14ac:dyDescent="0.2"/>
    <row r="187" ht="12.8" customHeight="1" x14ac:dyDescent="0.2"/>
    <row r="188" ht="12.8" customHeight="1" x14ac:dyDescent="0.2"/>
    <row r="189" ht="12.8" customHeight="1" x14ac:dyDescent="0.2"/>
    <row r="190" ht="12.8" customHeight="1" x14ac:dyDescent="0.2"/>
    <row r="191" ht="12.8" customHeight="1" x14ac:dyDescent="0.2"/>
    <row r="192" ht="12.8" customHeight="1" x14ac:dyDescent="0.2"/>
    <row r="193" ht="12.8" customHeight="1" x14ac:dyDescent="0.2"/>
    <row r="194" ht="12.8" customHeight="1" x14ac:dyDescent="0.2"/>
    <row r="195" ht="12.8" customHeight="1" x14ac:dyDescent="0.2"/>
    <row r="196" ht="12.8" customHeight="1" x14ac:dyDescent="0.2"/>
    <row r="197" ht="12.8" customHeight="1" x14ac:dyDescent="0.2"/>
    <row r="198" ht="12.8" customHeight="1" x14ac:dyDescent="0.2"/>
    <row r="199" ht="12.8" customHeight="1" x14ac:dyDescent="0.2"/>
    <row r="200" ht="12.8" customHeight="1" x14ac:dyDescent="0.2"/>
    <row r="201" ht="12.8" customHeight="1" x14ac:dyDescent="0.2"/>
    <row r="202" ht="12.8" customHeight="1" x14ac:dyDescent="0.2"/>
    <row r="203" ht="12.8" customHeight="1" x14ac:dyDescent="0.2"/>
    <row r="204" ht="12.8" customHeight="1" x14ac:dyDescent="0.2"/>
    <row r="205" ht="12.8" customHeight="1" x14ac:dyDescent="0.2"/>
    <row r="206" ht="12.8" customHeight="1" x14ac:dyDescent="0.2"/>
    <row r="207" ht="12.8" customHeight="1" x14ac:dyDescent="0.2"/>
    <row r="208" ht="12.8" customHeight="1" x14ac:dyDescent="0.2"/>
    <row r="209" ht="12.8" customHeight="1" x14ac:dyDescent="0.2"/>
  </sheetData>
  <phoneticPr fontId="21" type="noConversion"/>
  <printOptions horizontalCentered="1"/>
  <pageMargins left="0.75" right="0.75" top="1" bottom="1" header="0.5" footer="0.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24</vt:i4>
      </vt:variant>
    </vt:vector>
  </HeadingPairs>
  <TitlesOfParts>
    <vt:vector size="33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Table2A QLoan Growth</vt:lpstr>
      <vt:lpstr>Table2B Qloans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'Table2A QLoan Growth'!Print_Area</vt:lpstr>
      <vt:lpstr>'Table2B Qloans'!Print_Area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LAW Wing-yan, Maria</cp:lastModifiedBy>
  <cp:lastPrinted>2017-10-27T03:13:32Z</cp:lastPrinted>
  <dcterms:created xsi:type="dcterms:W3CDTF">1999-05-11T09:23:49Z</dcterms:created>
  <dcterms:modified xsi:type="dcterms:W3CDTF">2017-10-31T04:06:20Z</dcterms:modified>
</cp:coreProperties>
</file>