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345" windowWidth="19230" windowHeight="2370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N34" i="1"/>
  <c r="J56" i="1"/>
  <c r="A3" i="3"/>
  <c r="A3" i="5"/>
  <c r="J60" i="1" l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<sst xmlns="http://schemas.openxmlformats.org/spreadsheetml/2006/main" count="479" uniqueCount="157">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</sst>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.00_);_(* \(#,##0.00\);_(* &quot;-&quot;??_);_(@_)"/>
    <numFmt numFmtId="177" formatCode="General_)"/>
    <numFmt numFmtId="178" formatCode="0.0_)"/>
    <numFmt numFmtId="179" formatCode="0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  <numFmt numFmtId="191" formatCode="#,##0.0_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8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8" fillId="0" borderId="0" xfId="0" applyNumberFormat="1" applyFont="1" applyProtection="1"/>
    <xf numFmtId="191" fontId="8" fillId="0" borderId="0" xfId="1" applyNumberFormat="1" applyFont="1" applyProtection="1"/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>
      <selection activeCell="L1" sqref="L1:N1"/>
    </sheetView>
  </sheetViews>
  <sheetFormatPr defaultColWidth="7.85546875" defaultRowHeight="12.75" x14ac:dyDescent="0.2"/>
  <cols>
    <col min="1" max="1" width="3.7109375" style="99" customWidth="1"/>
    <col min="2" max="2" width="45.7109375" style="99" customWidth="1"/>
    <col min="3" max="4" width="12.7109375" style="99" customWidth="1"/>
    <col min="5" max="5" width="1.7109375" style="107" customWidth="1"/>
    <col min="6" max="6" width="7" style="99" customWidth="1"/>
    <col min="7" max="7" width="1.7109375" style="108" customWidth="1"/>
    <col min="8" max="8" width="12.7109375" style="99" customWidth="1"/>
    <col min="9" max="9" width="1.7109375" style="107" customWidth="1"/>
    <col min="10" max="10" width="8.7109375" style="99" customWidth="1"/>
    <col min="11" max="11" width="1.7109375" style="108" customWidth="1"/>
    <col min="12" max="12" width="12.7109375" style="99" customWidth="1"/>
    <col min="13" max="13" width="1.7109375" style="107" customWidth="1"/>
    <col min="14" max="14" width="6.42578125" style="99" customWidth="1"/>
    <col min="15" max="15" width="1.7109375" style="109" customWidth="1"/>
    <col min="16" max="16" width="1.7109375" style="99" customWidth="1"/>
    <col min="17" max="17" width="7.85546875" style="99"/>
    <col min="18" max="19" width="9.42578125" style="99" bestFit="1" customWidth="1"/>
    <col min="20" max="16384" width="7.85546875" style="99"/>
  </cols>
  <sheetData>
    <row r="1" spans="1:25" ht="15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1"/>
      <c r="M1" s="181"/>
      <c r="N1" s="181"/>
      <c r="O1" s="97"/>
      <c r="P1" s="98"/>
      <c r="Q1" s="176"/>
    </row>
    <row r="2" spans="1:25" ht="20.25" x14ac:dyDescent="0.3">
      <c r="A2" s="6" t="str">
        <f>"TABLE 1A  :  HONG KONG MONETARY  STATISTICS  -  "&amp;TEXT(C7,"mmmm yyyy")</f>
        <v>TABLE 1A  :  HONG KONG MONETARY  STATISTICS  -  August 2017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5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5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5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5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5" x14ac:dyDescent="0.25">
      <c r="A7" s="96"/>
      <c r="B7" s="96"/>
      <c r="C7" s="117">
        <v>42948</v>
      </c>
      <c r="D7" s="47" t="str">
        <f>"Earlier months (% change to "&amp;TEXT(C7,"mmm yyyy")&amp;")"</f>
        <v>Earlier months (% change to Aug 2017)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5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5" x14ac:dyDescent="0.25">
      <c r="A9" s="96"/>
      <c r="B9" s="96"/>
      <c r="C9" s="101"/>
      <c r="D9" s="52">
        <f>C7-25</f>
        <v>42923</v>
      </c>
      <c r="E9" s="102"/>
      <c r="F9" s="103"/>
      <c r="G9" s="21"/>
      <c r="H9" s="52">
        <f>C7-89</f>
        <v>42859</v>
      </c>
      <c r="I9" s="102"/>
      <c r="J9" s="103"/>
      <c r="K9" s="21"/>
      <c r="L9" s="52">
        <f>C7-365</f>
        <v>42583</v>
      </c>
      <c r="M9" s="20"/>
      <c r="N9" s="96"/>
      <c r="O9" s="97"/>
      <c r="P9" s="104"/>
    </row>
    <row r="10" spans="1:25" ht="15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5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5" x14ac:dyDescent="0.25">
      <c r="A12" s="30" t="s">
        <v>1</v>
      </c>
      <c r="B12" s="30"/>
      <c r="C12" s="88">
        <v>1550258.5619999999</v>
      </c>
      <c r="D12" s="88">
        <v>1605551.72</v>
      </c>
      <c r="E12" s="42" t="s">
        <v>2</v>
      </c>
      <c r="F12" s="43">
        <f>C12/D12*100-100</f>
        <v>-3.4438727392724644</v>
      </c>
      <c r="G12" s="44" t="s">
        <v>3</v>
      </c>
      <c r="H12" s="88">
        <v>1512278.091</v>
      </c>
      <c r="I12" s="42" t="s">
        <v>2</v>
      </c>
      <c r="J12" s="43">
        <f>C12/H12*100-100</f>
        <v>2.5114739958234367</v>
      </c>
      <c r="K12" s="44" t="s">
        <v>3</v>
      </c>
      <c r="L12" s="88">
        <v>1380945.105</v>
      </c>
      <c r="M12" s="42" t="s">
        <v>2</v>
      </c>
      <c r="N12" s="43">
        <f>C12/L12*100-100</f>
        <v>12.26069424388885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5" x14ac:dyDescent="0.25">
      <c r="A13" s="30" t="s">
        <v>4</v>
      </c>
      <c r="B13" s="30"/>
      <c r="C13" s="88">
        <v>783148.48499999999</v>
      </c>
      <c r="D13" s="88">
        <v>800480.55599999998</v>
      </c>
      <c r="E13" s="42" t="s">
        <v>2</v>
      </c>
      <c r="F13" s="43">
        <f>C13/D13*100-100</f>
        <v>-2.1652082452331314</v>
      </c>
      <c r="G13" s="44" t="s">
        <v>3</v>
      </c>
      <c r="H13" s="88">
        <v>787401.79500000004</v>
      </c>
      <c r="I13" s="42" t="s">
        <v>2</v>
      </c>
      <c r="J13" s="43">
        <f>C13/H13*100-100</f>
        <v>-0.54017021894139816</v>
      </c>
      <c r="K13" s="44" t="s">
        <v>3</v>
      </c>
      <c r="L13" s="88">
        <v>769695.853</v>
      </c>
      <c r="M13" s="42" t="s">
        <v>2</v>
      </c>
      <c r="N13" s="43">
        <f>C13/L13*100-100</f>
        <v>1.7477854333716891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5" x14ac:dyDescent="0.25">
      <c r="A14" s="30" t="s">
        <v>5</v>
      </c>
      <c r="B14" s="30"/>
      <c r="C14" s="88">
        <v>2333407.0469999998</v>
      </c>
      <c r="D14" s="88">
        <v>2406032.2760000001</v>
      </c>
      <c r="E14" s="42" t="s">
        <v>2</v>
      </c>
      <c r="F14" s="43">
        <f>C14/D14*100-100</f>
        <v>-3.0184644538825012</v>
      </c>
      <c r="G14" s="44" t="s">
        <v>3</v>
      </c>
      <c r="H14" s="88">
        <v>2299679.8859999999</v>
      </c>
      <c r="I14" s="42" t="s">
        <v>2</v>
      </c>
      <c r="J14" s="43">
        <f>C14/H14*100-100</f>
        <v>1.4666024260734787</v>
      </c>
      <c r="K14" s="44" t="s">
        <v>3</v>
      </c>
      <c r="L14" s="88">
        <v>2150640.9580000001</v>
      </c>
      <c r="M14" s="42" t="s">
        <v>2</v>
      </c>
      <c r="N14" s="43">
        <f>C14/L14*100-100</f>
        <v>8.4982148377739577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5" x14ac:dyDescent="0.25">
      <c r="A15" s="30" t="s">
        <v>6</v>
      </c>
      <c r="B15" s="96"/>
      <c r="C15" s="121">
        <v>6917932.6289999997</v>
      </c>
      <c r="D15" s="88">
        <v>6957751.0939999996</v>
      </c>
      <c r="E15" s="42" t="s">
        <v>2</v>
      </c>
      <c r="F15" s="43">
        <f t="shared" ref="F15:F20" si="0">C15/D15*100-100</f>
        <v>-0.57228929954590058</v>
      </c>
      <c r="G15" s="44" t="s">
        <v>3</v>
      </c>
      <c r="H15" s="88">
        <v>6752073.8360000001</v>
      </c>
      <c r="I15" s="42" t="s">
        <v>2</v>
      </c>
      <c r="J15" s="43">
        <f t="shared" ref="J15:J20" si="1">C15/H15*100-100</f>
        <v>2.456412607867108</v>
      </c>
      <c r="K15" s="44" t="s">
        <v>3</v>
      </c>
      <c r="L15" s="88">
        <v>6115273.8219999997</v>
      </c>
      <c r="M15" s="42" t="s">
        <v>2</v>
      </c>
      <c r="N15" s="43">
        <f t="shared" ref="N15:N20" si="2">C15/L15*100-100</f>
        <v>13.125476149774286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5" x14ac:dyDescent="0.25">
      <c r="A16" s="30" t="s">
        <v>7</v>
      </c>
      <c r="B16" s="96"/>
      <c r="C16" s="121">
        <v>6518493.7640000004</v>
      </c>
      <c r="D16" s="88">
        <v>6503490.6720000003</v>
      </c>
      <c r="E16" s="42" t="s">
        <v>2</v>
      </c>
      <c r="F16" s="43">
        <f t="shared" si="0"/>
        <v>0.23069291180186724</v>
      </c>
      <c r="G16" s="44" t="s">
        <v>3</v>
      </c>
      <c r="H16" s="88">
        <v>6434941.0420000004</v>
      </c>
      <c r="I16" s="42" t="s">
        <v>2</v>
      </c>
      <c r="J16" s="43">
        <f t="shared" si="1"/>
        <v>1.2984224945444396</v>
      </c>
      <c r="K16" s="44" t="s">
        <v>3</v>
      </c>
      <c r="L16" s="88">
        <v>6012168.1830000002</v>
      </c>
      <c r="M16" s="42" t="s">
        <v>2</v>
      </c>
      <c r="N16" s="43">
        <f t="shared" si="2"/>
        <v>8.421680258907017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5" x14ac:dyDescent="0.25">
      <c r="A17" s="30" t="s">
        <v>5</v>
      </c>
      <c r="B17" s="96"/>
      <c r="C17" s="121">
        <v>13436426.392999999</v>
      </c>
      <c r="D17" s="88">
        <v>13461241.766000001</v>
      </c>
      <c r="E17" s="42" t="s">
        <v>2</v>
      </c>
      <c r="F17" s="43">
        <f t="shared" si="0"/>
        <v>-0.18434683390560735</v>
      </c>
      <c r="G17" s="44" t="s">
        <v>3</v>
      </c>
      <c r="H17" s="88">
        <v>13187014.878</v>
      </c>
      <c r="I17" s="42" t="s">
        <v>2</v>
      </c>
      <c r="J17" s="43">
        <f t="shared" si="1"/>
        <v>1.8913417275056901</v>
      </c>
      <c r="K17" s="44" t="s">
        <v>3</v>
      </c>
      <c r="L17" s="88">
        <v>12127442.005000001</v>
      </c>
      <c r="M17" s="42" t="s">
        <v>2</v>
      </c>
      <c r="N17" s="43">
        <f t="shared" si="2"/>
        <v>10.7935736774525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5" x14ac:dyDescent="0.25">
      <c r="A18" s="30" t="s">
        <v>8</v>
      </c>
      <c r="B18" s="96"/>
      <c r="C18" s="88">
        <v>6931862.0060000001</v>
      </c>
      <c r="D18" s="88">
        <v>6971377.6189999999</v>
      </c>
      <c r="E18" s="42" t="s">
        <v>2</v>
      </c>
      <c r="F18" s="43">
        <f t="shared" si="0"/>
        <v>-0.56682646041583951</v>
      </c>
      <c r="G18" s="44" t="s">
        <v>3</v>
      </c>
      <c r="H18" s="88">
        <v>6764565.051</v>
      </c>
      <c r="I18" s="42" t="s">
        <v>2</v>
      </c>
      <c r="J18" s="43">
        <f t="shared" si="1"/>
        <v>2.4731369088581516</v>
      </c>
      <c r="K18" s="44" t="s">
        <v>3</v>
      </c>
      <c r="L18" s="88">
        <v>6129096.5789999999</v>
      </c>
      <c r="M18" s="42" t="s">
        <v>2</v>
      </c>
      <c r="N18" s="43">
        <f t="shared" si="2"/>
        <v>13.09761425118505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5" x14ac:dyDescent="0.25">
      <c r="A19" s="30" t="s">
        <v>7</v>
      </c>
      <c r="B19" s="96"/>
      <c r="C19" s="88">
        <v>6551954.0889999997</v>
      </c>
      <c r="D19" s="88">
        <v>6536565.3849999998</v>
      </c>
      <c r="E19" s="42" t="s">
        <v>2</v>
      </c>
      <c r="F19" s="43">
        <f t="shared" si="0"/>
        <v>0.23542492262546943</v>
      </c>
      <c r="G19" s="44" t="s">
        <v>3</v>
      </c>
      <c r="H19" s="88">
        <v>6468381.9100000001</v>
      </c>
      <c r="I19" s="42" t="s">
        <v>2</v>
      </c>
      <c r="J19" s="43">
        <f t="shared" si="1"/>
        <v>1.2920105856891126</v>
      </c>
      <c r="K19" s="44" t="s">
        <v>3</v>
      </c>
      <c r="L19" s="88">
        <v>6041216.1289999997</v>
      </c>
      <c r="M19" s="42" t="s">
        <v>2</v>
      </c>
      <c r="N19" s="43">
        <f t="shared" si="2"/>
        <v>8.4542242670027008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5" x14ac:dyDescent="0.25">
      <c r="A20" s="30" t="s">
        <v>5</v>
      </c>
      <c r="B20" s="96"/>
      <c r="C20" s="88">
        <v>13483816.095000001</v>
      </c>
      <c r="D20" s="88">
        <v>13507943.004000001</v>
      </c>
      <c r="E20" s="42" t="s">
        <v>2</v>
      </c>
      <c r="F20" s="43">
        <f t="shared" si="0"/>
        <v>-0.1786127539393334</v>
      </c>
      <c r="G20" s="44" t="s">
        <v>3</v>
      </c>
      <c r="H20" s="88">
        <v>13232946.960999999</v>
      </c>
      <c r="I20" s="42" t="s">
        <v>2</v>
      </c>
      <c r="J20" s="43">
        <f t="shared" si="1"/>
        <v>1.8957918802165636</v>
      </c>
      <c r="K20" s="44" t="s">
        <v>3</v>
      </c>
      <c r="L20" s="88">
        <v>12170312.708000001</v>
      </c>
      <c r="M20" s="42" t="s">
        <v>2</v>
      </c>
      <c r="N20" s="43">
        <f t="shared" si="2"/>
        <v>10.792683955742447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5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5" x14ac:dyDescent="0.25">
      <c r="A22" s="30" t="s">
        <v>9</v>
      </c>
      <c r="B22" s="96"/>
      <c r="C22" s="88">
        <v>441071</v>
      </c>
      <c r="D22" s="88">
        <v>439523</v>
      </c>
      <c r="E22" s="42" t="s">
        <v>2</v>
      </c>
      <c r="F22" s="43">
        <f>C22/D22*100-100</f>
        <v>0.35219999863488738</v>
      </c>
      <c r="G22" s="44" t="s">
        <v>3</v>
      </c>
      <c r="H22" s="88">
        <v>432332</v>
      </c>
      <c r="I22" s="42" t="s">
        <v>2</v>
      </c>
      <c r="J22" s="43">
        <f>C22/H22*100-100</f>
        <v>2.0213632116058875</v>
      </c>
      <c r="K22" s="44" t="s">
        <v>3</v>
      </c>
      <c r="L22" s="88">
        <v>387785</v>
      </c>
      <c r="M22" s="42" t="s">
        <v>2</v>
      </c>
      <c r="N22" s="43">
        <f>C22/L22*100-100</f>
        <v>13.741119434738323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5" x14ac:dyDescent="0.25">
      <c r="A23" s="30" t="s">
        <v>10</v>
      </c>
      <c r="B23" s="96"/>
      <c r="C23" s="88">
        <v>421209.33600000001</v>
      </c>
      <c r="D23" s="88">
        <v>417402.66899999999</v>
      </c>
      <c r="E23" s="42" t="s">
        <v>2</v>
      </c>
      <c r="F23" s="43">
        <f>C23/D23*100-100</f>
        <v>0.91198913728077002</v>
      </c>
      <c r="G23" s="44" t="s">
        <v>3</v>
      </c>
      <c r="H23" s="88">
        <v>410229.43699999998</v>
      </c>
      <c r="I23" s="42" t="s">
        <v>2</v>
      </c>
      <c r="J23" s="43">
        <f>C23/H23*100-100</f>
        <v>2.6765263556647341</v>
      </c>
      <c r="K23" s="44" t="s">
        <v>3</v>
      </c>
      <c r="L23" s="88">
        <v>369462.04300000001</v>
      </c>
      <c r="M23" s="42" t="s">
        <v>2</v>
      </c>
      <c r="N23" s="43">
        <f>C23/L23*100-100</f>
        <v>14.006118891081883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5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5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5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5" x14ac:dyDescent="0.25">
      <c r="A27" s="35" t="s">
        <v>1</v>
      </c>
      <c r="B27" s="96"/>
      <c r="C27" s="88">
        <v>1542753.6459999999</v>
      </c>
      <c r="D27" s="121">
        <v>1534655.8319999999</v>
      </c>
      <c r="E27" s="122" t="s">
        <v>2</v>
      </c>
      <c r="F27" s="118">
        <f>C27/D27*100-100</f>
        <v>0.52766319530070405</v>
      </c>
      <c r="G27" s="123" t="s">
        <v>3</v>
      </c>
      <c r="H27" s="88">
        <v>1514201.3030000001</v>
      </c>
      <c r="I27" s="122" t="s">
        <v>2</v>
      </c>
      <c r="J27" s="118">
        <f>C27/H27*100-100</f>
        <v>1.8856371965491547</v>
      </c>
      <c r="K27" s="123" t="s">
        <v>3</v>
      </c>
      <c r="L27" s="121">
        <v>1375989.919</v>
      </c>
      <c r="M27" s="122" t="s">
        <v>2</v>
      </c>
      <c r="N27" s="118">
        <f>C27/L27*100-100</f>
        <v>12.119545695596031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5" x14ac:dyDescent="0.25">
      <c r="A28" s="30" t="s">
        <v>97</v>
      </c>
      <c r="B28" s="96"/>
      <c r="C28" s="88">
        <v>426278.22499999998</v>
      </c>
      <c r="D28" s="121">
        <v>423014.78499999997</v>
      </c>
      <c r="E28" s="122" t="s">
        <v>2</v>
      </c>
      <c r="F28" s="118">
        <f>C28/D28*100-100</f>
        <v>0.77147185292825782</v>
      </c>
      <c r="G28" s="123" t="s">
        <v>3</v>
      </c>
      <c r="H28" s="88">
        <v>411565.12699999998</v>
      </c>
      <c r="I28" s="122" t="s">
        <v>2</v>
      </c>
      <c r="J28" s="118">
        <f>C28/H28*100-100</f>
        <v>3.5749136733832074</v>
      </c>
      <c r="K28" s="123" t="s">
        <v>3</v>
      </c>
      <c r="L28" s="121">
        <v>373963.59</v>
      </c>
      <c r="M28" s="122" t="s">
        <v>2</v>
      </c>
      <c r="N28" s="118">
        <f>C28/L28*100-100</f>
        <v>13.989232213756409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5" x14ac:dyDescent="0.25">
      <c r="A29" s="30" t="s">
        <v>98</v>
      </c>
      <c r="B29" s="96"/>
      <c r="C29" s="88">
        <v>1116475.4210000001</v>
      </c>
      <c r="D29" s="121">
        <v>1111641.047</v>
      </c>
      <c r="E29" s="122" t="s">
        <v>2</v>
      </c>
      <c r="F29" s="118">
        <f>C29/D29*100-100</f>
        <v>0.43488624435438794</v>
      </c>
      <c r="G29" s="123" t="s">
        <v>3</v>
      </c>
      <c r="H29" s="88">
        <v>1102636.176</v>
      </c>
      <c r="I29" s="122" t="s">
        <v>2</v>
      </c>
      <c r="J29" s="118">
        <f>C29/H29*100-100</f>
        <v>1.2551052923190298</v>
      </c>
      <c r="K29" s="123" t="s">
        <v>3</v>
      </c>
      <c r="L29" s="121">
        <v>1002026.328</v>
      </c>
      <c r="M29" s="122" t="s">
        <v>2</v>
      </c>
      <c r="N29" s="118">
        <f>C29/L29*100-100</f>
        <v>11.42176505765427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5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5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5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5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5" x14ac:dyDescent="0.25">
      <c r="A34" s="30" t="s">
        <v>131</v>
      </c>
      <c r="B34" s="96"/>
      <c r="C34" s="88">
        <v>1912197.7109999999</v>
      </c>
      <c r="D34" s="88">
        <v>1988629.6070000001</v>
      </c>
      <c r="E34" s="42" t="s">
        <v>2</v>
      </c>
      <c r="F34" s="43">
        <f>C34/D34*100-100</f>
        <v>-3.8434455431498691</v>
      </c>
      <c r="G34" s="44" t="s">
        <v>3</v>
      </c>
      <c r="H34" s="88">
        <v>1889450.449</v>
      </c>
      <c r="I34" s="42" t="s">
        <v>2</v>
      </c>
      <c r="J34" s="43">
        <f>C34/H34*100-100</f>
        <v>1.2039088938288387</v>
      </c>
      <c r="K34" s="44" t="s">
        <v>3</v>
      </c>
      <c r="L34" s="88">
        <v>1781178.915</v>
      </c>
      <c r="M34" s="42" t="s">
        <v>2</v>
      </c>
      <c r="N34" s="43">
        <f>C34/L34*100-100</f>
        <v>7.3557347269631208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5" x14ac:dyDescent="0.25">
      <c r="A35" s="30" t="s">
        <v>132</v>
      </c>
      <c r="B35" s="96"/>
      <c r="C35" s="88">
        <v>5270775.716</v>
      </c>
      <c r="D35" s="88">
        <v>5213854.4440000001</v>
      </c>
      <c r="E35" s="42" t="s">
        <v>2</v>
      </c>
      <c r="F35" s="43">
        <f t="shared" ref="F35:F49" si="3">C35/D35*100-100</f>
        <v>1.0917311292704852</v>
      </c>
      <c r="G35" s="44" t="s">
        <v>3</v>
      </c>
      <c r="H35" s="88">
        <v>5126918.7350000003</v>
      </c>
      <c r="I35" s="42" t="s">
        <v>2</v>
      </c>
      <c r="J35" s="43">
        <f t="shared" ref="J35:J49" si="4">C35/H35*100-100</f>
        <v>2.8059149839440494</v>
      </c>
      <c r="K35" s="44" t="s">
        <v>3</v>
      </c>
      <c r="L35" s="88">
        <v>4896830.199</v>
      </c>
      <c r="M35" s="42" t="s">
        <v>2</v>
      </c>
      <c r="N35" s="43">
        <f t="shared" ref="N35:N49" si="5">C35/L35*100-100</f>
        <v>7.6364811889202144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5" x14ac:dyDescent="0.25">
      <c r="A36" s="30" t="s">
        <v>133</v>
      </c>
      <c r="B36" s="96"/>
      <c r="C36" s="88">
        <v>5300017.5209999997</v>
      </c>
      <c r="D36" s="88">
        <v>5304269.6950000003</v>
      </c>
      <c r="E36" s="42" t="s">
        <v>2</v>
      </c>
      <c r="F36" s="43">
        <f t="shared" si="3"/>
        <v>-8.016511686818717E-2</v>
      </c>
      <c r="G36" s="44" t="s">
        <v>3</v>
      </c>
      <c r="H36" s="88">
        <v>5248005.3360000001</v>
      </c>
      <c r="I36" s="42" t="s">
        <v>2</v>
      </c>
      <c r="J36" s="43">
        <f t="shared" si="4"/>
        <v>0.99108483452197049</v>
      </c>
      <c r="K36" s="44" t="s">
        <v>3</v>
      </c>
      <c r="L36" s="88">
        <v>4684314.8679999998</v>
      </c>
      <c r="M36" s="42" t="s">
        <v>2</v>
      </c>
      <c r="N36" s="43">
        <f t="shared" si="5"/>
        <v>13.143921157095022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5" x14ac:dyDescent="0.25">
      <c r="A37" s="30" t="s">
        <v>11</v>
      </c>
      <c r="B37" s="46"/>
      <c r="C37" s="88">
        <v>5258781.3870000001</v>
      </c>
      <c r="D37" s="88">
        <v>5263482.3710000003</v>
      </c>
      <c r="E37" s="42" t="s">
        <v>2</v>
      </c>
      <c r="F37" s="43">
        <f t="shared" si="3"/>
        <v>-8.9313189798090775E-2</v>
      </c>
      <c r="G37" s="44" t="s">
        <v>3</v>
      </c>
      <c r="H37" s="88">
        <v>5208057.9330000002</v>
      </c>
      <c r="I37" s="42" t="s">
        <v>2</v>
      </c>
      <c r="J37" s="43">
        <f t="shared" si="4"/>
        <v>0.97394181578893324</v>
      </c>
      <c r="K37" s="44" t="s">
        <v>3</v>
      </c>
      <c r="L37" s="88">
        <v>4647462.0650000004</v>
      </c>
      <c r="M37" s="42" t="s">
        <v>2</v>
      </c>
      <c r="N37" s="43">
        <f t="shared" si="5"/>
        <v>13.15383134816399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5" x14ac:dyDescent="0.25">
      <c r="A38" s="30" t="s">
        <v>12</v>
      </c>
      <c r="B38" s="46"/>
      <c r="C38" s="88">
        <v>35381.137999999999</v>
      </c>
      <c r="D38" s="88">
        <v>34924.858</v>
      </c>
      <c r="E38" s="42" t="s">
        <v>2</v>
      </c>
      <c r="F38" s="43">
        <f t="shared" si="3"/>
        <v>1.3064620047989877</v>
      </c>
      <c r="G38" s="44" t="s">
        <v>3</v>
      </c>
      <c r="H38" s="88">
        <v>34101.934999999998</v>
      </c>
      <c r="I38" s="42" t="s">
        <v>2</v>
      </c>
      <c r="J38" s="43">
        <f t="shared" si="4"/>
        <v>3.7511155891887</v>
      </c>
      <c r="K38" s="44" t="s">
        <v>3</v>
      </c>
      <c r="L38" s="88">
        <v>31093.666000000001</v>
      </c>
      <c r="M38" s="42" t="s">
        <v>2</v>
      </c>
      <c r="N38" s="43">
        <f t="shared" si="5"/>
        <v>13.7888919241623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5" x14ac:dyDescent="0.25">
      <c r="A39" s="30" t="s">
        <v>13</v>
      </c>
      <c r="B39" s="46"/>
      <c r="C39" s="88">
        <v>5854.9960000000001</v>
      </c>
      <c r="D39" s="88">
        <v>5862.4660000000003</v>
      </c>
      <c r="E39" s="42" t="s">
        <v>2</v>
      </c>
      <c r="F39" s="43">
        <f t="shared" si="3"/>
        <v>-0.12742078163012138</v>
      </c>
      <c r="G39" s="44" t="s">
        <v>3</v>
      </c>
      <c r="H39" s="88">
        <v>5845.4679999999998</v>
      </c>
      <c r="I39" s="42" t="s">
        <v>2</v>
      </c>
      <c r="J39" s="43">
        <f t="shared" si="4"/>
        <v>0.16299806961563945</v>
      </c>
      <c r="K39" s="44" t="s">
        <v>3</v>
      </c>
      <c r="L39" s="88">
        <v>5759.1369999999997</v>
      </c>
      <c r="M39" s="42" t="s">
        <v>2</v>
      </c>
      <c r="N39" s="43">
        <f t="shared" si="5"/>
        <v>1.6644681312495351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5" x14ac:dyDescent="0.25">
      <c r="A40" s="30" t="s">
        <v>14</v>
      </c>
      <c r="B40" s="96"/>
      <c r="C40" s="88">
        <v>6416867.1890000002</v>
      </c>
      <c r="D40" s="88">
        <v>6460698.5760000004</v>
      </c>
      <c r="E40" s="42" t="s">
        <v>2</v>
      </c>
      <c r="F40" s="43">
        <f t="shared" si="3"/>
        <v>-0.67843107806984904</v>
      </c>
      <c r="G40" s="44" t="s">
        <v>3</v>
      </c>
      <c r="H40" s="88">
        <v>6257087.5690000001</v>
      </c>
      <c r="I40" s="42" t="s">
        <v>2</v>
      </c>
      <c r="J40" s="43">
        <f t="shared" si="4"/>
        <v>2.5535781342043151</v>
      </c>
      <c r="K40" s="44" t="s">
        <v>3</v>
      </c>
      <c r="L40" s="88">
        <v>5664558.2620000001</v>
      </c>
      <c r="M40" s="42" t="s">
        <v>2</v>
      </c>
      <c r="N40" s="43">
        <f t="shared" si="5"/>
        <v>13.28098136172018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5" x14ac:dyDescent="0.25">
      <c r="A41" s="30" t="s">
        <v>15</v>
      </c>
      <c r="B41" s="96"/>
      <c r="C41" s="88">
        <v>1129049.226</v>
      </c>
      <c r="D41" s="88">
        <v>1188149.051</v>
      </c>
      <c r="E41" s="42" t="s">
        <v>2</v>
      </c>
      <c r="F41" s="43">
        <f t="shared" si="3"/>
        <v>-4.9741086735085105</v>
      </c>
      <c r="G41" s="44" t="s">
        <v>3</v>
      </c>
      <c r="H41" s="88">
        <v>1102048.6540000001</v>
      </c>
      <c r="I41" s="42" t="s">
        <v>2</v>
      </c>
      <c r="J41" s="43">
        <f t="shared" si="4"/>
        <v>2.4500344791492239</v>
      </c>
      <c r="K41" s="44" t="s">
        <v>3</v>
      </c>
      <c r="L41" s="88">
        <v>1011483.062</v>
      </c>
      <c r="M41" s="42" t="s">
        <v>2</v>
      </c>
      <c r="N41" s="43">
        <f t="shared" si="5"/>
        <v>11.62314708142884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5" x14ac:dyDescent="0.25">
      <c r="A42" s="30" t="s">
        <v>16</v>
      </c>
      <c r="B42" s="96"/>
      <c r="C42" s="88">
        <v>3056517.645</v>
      </c>
      <c r="D42" s="88">
        <v>3017424.4219999998</v>
      </c>
      <c r="E42" s="42" t="s">
        <v>2</v>
      </c>
      <c r="F42" s="43">
        <f t="shared" si="3"/>
        <v>1.2955825078822869</v>
      </c>
      <c r="G42" s="44" t="s">
        <v>3</v>
      </c>
      <c r="H42" s="88">
        <v>2932521.588</v>
      </c>
      <c r="I42" s="42" t="s">
        <v>2</v>
      </c>
      <c r="J42" s="43">
        <f t="shared" si="4"/>
        <v>4.2283084123710069</v>
      </c>
      <c r="K42" s="44" t="s">
        <v>3</v>
      </c>
      <c r="L42" s="88">
        <v>2702253.4029999999</v>
      </c>
      <c r="M42" s="42" t="s">
        <v>2</v>
      </c>
      <c r="N42" s="43">
        <f t="shared" si="5"/>
        <v>13.109956364813954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5" x14ac:dyDescent="0.25">
      <c r="A43" s="30" t="s">
        <v>17</v>
      </c>
      <c r="B43" s="96"/>
      <c r="C43" s="88">
        <v>2231300.318</v>
      </c>
      <c r="D43" s="88">
        <v>2255125.1030000001</v>
      </c>
      <c r="E43" s="42" t="s">
        <v>2</v>
      </c>
      <c r="F43" s="43">
        <f t="shared" si="3"/>
        <v>-1.0564728745339238</v>
      </c>
      <c r="G43" s="44" t="s">
        <v>3</v>
      </c>
      <c r="H43" s="88">
        <v>2222517.327</v>
      </c>
      <c r="I43" s="42" t="s">
        <v>2</v>
      </c>
      <c r="J43" s="43">
        <f t="shared" si="4"/>
        <v>0.3951821159412674</v>
      </c>
      <c r="K43" s="44" t="s">
        <v>3</v>
      </c>
      <c r="L43" s="88">
        <v>1950821.797</v>
      </c>
      <c r="M43" s="42" t="s">
        <v>2</v>
      </c>
      <c r="N43" s="43">
        <f t="shared" si="5"/>
        <v>14.377454744012169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5" x14ac:dyDescent="0.25">
      <c r="A44" s="30" t="s">
        <v>18</v>
      </c>
      <c r="B44" s="96"/>
      <c r="C44" s="88">
        <v>4544230.0049999999</v>
      </c>
      <c r="D44" s="88">
        <v>4541507.7010000004</v>
      </c>
      <c r="E44" s="42" t="s">
        <v>2</v>
      </c>
      <c r="F44" s="43">
        <f t="shared" si="3"/>
        <v>5.9942736624662984E-2</v>
      </c>
      <c r="G44" s="44" t="s">
        <v>3</v>
      </c>
      <c r="H44" s="88">
        <v>4536965.8130000001</v>
      </c>
      <c r="I44" s="42" t="s">
        <v>2</v>
      </c>
      <c r="J44" s="43">
        <f t="shared" si="4"/>
        <v>0.16011123511631808</v>
      </c>
      <c r="K44" s="44" t="s">
        <v>3</v>
      </c>
      <c r="L44" s="88">
        <v>4057536.537</v>
      </c>
      <c r="M44" s="42" t="s">
        <v>2</v>
      </c>
      <c r="N44" s="43">
        <f t="shared" si="5"/>
        <v>11.994801859747241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5" x14ac:dyDescent="0.25">
      <c r="A45" s="30" t="s">
        <v>19</v>
      </c>
      <c r="B45" s="96"/>
      <c r="C45" s="88">
        <v>1521893.754</v>
      </c>
      <c r="D45" s="88">
        <v>1504547.469</v>
      </c>
      <c r="E45" s="42" t="s">
        <v>2</v>
      </c>
      <c r="F45" s="43">
        <f t="shared" si="3"/>
        <v>1.1529237433451698</v>
      </c>
      <c r="G45" s="44" t="s">
        <v>3</v>
      </c>
      <c r="H45" s="88">
        <v>1470321.138</v>
      </c>
      <c r="I45" s="42" t="s">
        <v>2</v>
      </c>
      <c r="J45" s="43">
        <f t="shared" si="4"/>
        <v>3.5075749553700462</v>
      </c>
      <c r="K45" s="44" t="s">
        <v>3</v>
      </c>
      <c r="L45" s="88">
        <v>1640229.183</v>
      </c>
      <c r="M45" s="42" t="s">
        <v>2</v>
      </c>
      <c r="N45" s="43">
        <f t="shared" si="5"/>
        <v>-7.2145667341171844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5" x14ac:dyDescent="0.25">
      <c r="A46" s="30" t="s">
        <v>20</v>
      </c>
      <c r="B46" s="96"/>
      <c r="C46" s="88">
        <v>6066123.7589999996</v>
      </c>
      <c r="D46" s="88">
        <v>6046055.1699999999</v>
      </c>
      <c r="E46" s="42" t="s">
        <v>2</v>
      </c>
      <c r="F46" s="43">
        <f t="shared" si="3"/>
        <v>0.33192864497131325</v>
      </c>
      <c r="G46" s="44" t="s">
        <v>3</v>
      </c>
      <c r="H46" s="88">
        <v>6007286.9510000004</v>
      </c>
      <c r="I46" s="42" t="s">
        <v>2</v>
      </c>
      <c r="J46" s="43">
        <f t="shared" si="4"/>
        <v>0.97942396426068967</v>
      </c>
      <c r="K46" s="44" t="s">
        <v>3</v>
      </c>
      <c r="L46" s="88">
        <v>5697765.7199999997</v>
      </c>
      <c r="M46" s="42" t="s">
        <v>2</v>
      </c>
      <c r="N46" s="43">
        <f t="shared" si="5"/>
        <v>6.4649558634362307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5" x14ac:dyDescent="0.25">
      <c r="A47" s="30" t="s">
        <v>21</v>
      </c>
      <c r="B47" s="96"/>
      <c r="C47" s="88">
        <v>12482990.948000001</v>
      </c>
      <c r="D47" s="88">
        <v>12506753.745999999</v>
      </c>
      <c r="E47" s="42" t="s">
        <v>2</v>
      </c>
      <c r="F47" s="43">
        <f t="shared" si="3"/>
        <v>-0.18999972720817482</v>
      </c>
      <c r="G47" s="44" t="s">
        <v>3</v>
      </c>
      <c r="H47" s="88">
        <v>12264374.52</v>
      </c>
      <c r="I47" s="42" t="s">
        <v>2</v>
      </c>
      <c r="J47" s="43">
        <f t="shared" si="4"/>
        <v>1.7825322248883992</v>
      </c>
      <c r="K47" s="44" t="s">
        <v>3</v>
      </c>
      <c r="L47" s="88">
        <v>11362323.982000001</v>
      </c>
      <c r="M47" s="42" t="s">
        <v>2</v>
      </c>
      <c r="N47" s="43">
        <f t="shared" si="5"/>
        <v>9.8630083755342923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5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5" x14ac:dyDescent="0.25">
      <c r="A49" s="30" t="s">
        <v>22</v>
      </c>
      <c r="B49" s="96"/>
      <c r="C49" s="88">
        <v>72.834000000000003</v>
      </c>
      <c r="D49" s="88">
        <v>72.542000000000002</v>
      </c>
      <c r="E49" s="42" t="s">
        <v>2</v>
      </c>
      <c r="F49" s="43">
        <f t="shared" si="3"/>
        <v>0.40252543354195325</v>
      </c>
      <c r="G49" s="44" t="s">
        <v>3</v>
      </c>
      <c r="H49" s="88">
        <v>72.956999999999994</v>
      </c>
      <c r="I49" s="42" t="s">
        <v>2</v>
      </c>
      <c r="J49" s="43">
        <f t="shared" si="4"/>
        <v>-0.16859245857146732</v>
      </c>
      <c r="K49" s="44" t="s">
        <v>3</v>
      </c>
      <c r="L49" s="88">
        <v>44.335999999999999</v>
      </c>
      <c r="M49" s="42" t="s">
        <v>2</v>
      </c>
      <c r="N49" s="43">
        <f t="shared" si="5"/>
        <v>64.277336701551803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5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5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5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5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5" x14ac:dyDescent="0.25">
      <c r="A54" s="23" t="s">
        <v>23</v>
      </c>
      <c r="B54" s="96"/>
      <c r="C54" s="88">
        <v>6269590.8640000001</v>
      </c>
      <c r="D54" s="87">
        <v>6256142.125</v>
      </c>
      <c r="E54" s="42" t="s">
        <v>2</v>
      </c>
      <c r="F54" s="43">
        <f t="shared" ref="F54:F63" si="6">C54/D54*100-100</f>
        <v>0.2149685657916649</v>
      </c>
      <c r="G54" s="44" t="s">
        <v>3</v>
      </c>
      <c r="H54" s="88">
        <v>6009750.852</v>
      </c>
      <c r="I54" s="42" t="s">
        <v>2</v>
      </c>
      <c r="J54" s="43">
        <f t="shared" ref="J54:J63" si="7">C54/H54*100-100</f>
        <v>4.3236403371618621</v>
      </c>
      <c r="K54" s="44" t="s">
        <v>3</v>
      </c>
      <c r="L54" s="88">
        <v>5444294.7939999998</v>
      </c>
      <c r="M54" s="42" t="s">
        <v>2</v>
      </c>
      <c r="N54" s="43">
        <f t="shared" ref="N54:N63" si="8">C54/L54*100-100</f>
        <v>15.15891591523544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5" x14ac:dyDescent="0.25">
      <c r="A55" s="51" t="s">
        <v>24</v>
      </c>
      <c r="B55" s="46"/>
      <c r="C55" s="88">
        <v>302263.25699999998</v>
      </c>
      <c r="D55" s="87">
        <v>302167.96000000002</v>
      </c>
      <c r="E55" s="42" t="s">
        <v>2</v>
      </c>
      <c r="F55" s="43">
        <f t="shared" si="6"/>
        <v>3.1537758007146977E-2</v>
      </c>
      <c r="G55" s="44" t="s">
        <v>3</v>
      </c>
      <c r="H55" s="88">
        <v>294143.21899999998</v>
      </c>
      <c r="I55" s="42" t="s">
        <v>2</v>
      </c>
      <c r="J55" s="43">
        <f t="shared" si="7"/>
        <v>2.7605729030931769</v>
      </c>
      <c r="K55" s="44" t="s">
        <v>3</v>
      </c>
      <c r="L55" s="88">
        <v>283812.36</v>
      </c>
      <c r="M55" s="42" t="s">
        <v>2</v>
      </c>
      <c r="N55" s="43">
        <f t="shared" si="8"/>
        <v>6.5010900159527978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5" x14ac:dyDescent="0.25">
      <c r="A56" s="51" t="s">
        <v>25</v>
      </c>
      <c r="B56" s="46"/>
      <c r="C56" s="88">
        <v>193917.43400000001</v>
      </c>
      <c r="D56" s="87">
        <v>194471.03700000001</v>
      </c>
      <c r="E56" s="42" t="s">
        <v>2</v>
      </c>
      <c r="F56" s="43">
        <f t="shared" si="6"/>
        <v>-0.28467118216684639</v>
      </c>
      <c r="G56" s="44" t="s">
        <v>3</v>
      </c>
      <c r="H56" s="88">
        <v>191019.77900000001</v>
      </c>
      <c r="I56" s="42" t="s">
        <v>2</v>
      </c>
      <c r="J56" s="43">
        <f t="shared" si="7"/>
        <v>1.5169397719803754</v>
      </c>
      <c r="K56" s="44" t="s">
        <v>3</v>
      </c>
      <c r="L56" s="88">
        <v>190258.79500000001</v>
      </c>
      <c r="M56" s="42" t="s">
        <v>2</v>
      </c>
      <c r="N56" s="43">
        <f t="shared" si="8"/>
        <v>1.9229802228065296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5" x14ac:dyDescent="0.25">
      <c r="A57" s="51" t="s">
        <v>26</v>
      </c>
      <c r="B57" s="46"/>
      <c r="C57" s="88">
        <v>5773410.1730000004</v>
      </c>
      <c r="D57" s="87">
        <v>5759503.1279999996</v>
      </c>
      <c r="E57" s="42" t="s">
        <v>2</v>
      </c>
      <c r="F57" s="43">
        <f t="shared" si="6"/>
        <v>0.24146258263826326</v>
      </c>
      <c r="G57" s="44" t="s">
        <v>3</v>
      </c>
      <c r="H57" s="88">
        <v>5524587.8540000003</v>
      </c>
      <c r="I57" s="42" t="s">
        <v>2</v>
      </c>
      <c r="J57" s="43">
        <f t="shared" si="7"/>
        <v>4.5039073606159405</v>
      </c>
      <c r="K57" s="44" t="s">
        <v>3</v>
      </c>
      <c r="L57" s="88">
        <v>4970223.6390000004</v>
      </c>
      <c r="M57" s="42" t="s">
        <v>2</v>
      </c>
      <c r="N57" s="43">
        <f t="shared" si="8"/>
        <v>16.159967686315198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5" x14ac:dyDescent="0.25">
      <c r="A58" s="23" t="s">
        <v>27</v>
      </c>
      <c r="B58" s="96"/>
      <c r="C58" s="88">
        <v>2681686.7749999999</v>
      </c>
      <c r="D58" s="87">
        <v>2673447.949</v>
      </c>
      <c r="E58" s="42" t="s">
        <v>2</v>
      </c>
      <c r="F58" s="43">
        <f t="shared" si="6"/>
        <v>0.30817229873809993</v>
      </c>
      <c r="G58" s="44" t="s">
        <v>3</v>
      </c>
      <c r="H58" s="88">
        <v>2668116.514</v>
      </c>
      <c r="I58" s="42" t="s">
        <v>2</v>
      </c>
      <c r="J58" s="43">
        <f t="shared" si="7"/>
        <v>0.50860826087597388</v>
      </c>
      <c r="K58" s="44" t="s">
        <v>3</v>
      </c>
      <c r="L58" s="88">
        <v>2289599.6510000001</v>
      </c>
      <c r="M58" s="42" t="s">
        <v>2</v>
      </c>
      <c r="N58" s="43">
        <f t="shared" si="8"/>
        <v>17.124702295825074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5" x14ac:dyDescent="0.25">
      <c r="A59" s="30" t="s">
        <v>28</v>
      </c>
      <c r="B59" s="46"/>
      <c r="C59" s="88">
        <v>2680530.0129999998</v>
      </c>
      <c r="D59" s="87">
        <v>2672294.4139999999</v>
      </c>
      <c r="E59" s="42" t="s">
        <v>2</v>
      </c>
      <c r="F59" s="43">
        <f t="shared" si="6"/>
        <v>0.30818456816936646</v>
      </c>
      <c r="G59" s="44" t="s">
        <v>3</v>
      </c>
      <c r="H59" s="88">
        <v>2666992.0099999998</v>
      </c>
      <c r="I59" s="42" t="s">
        <v>2</v>
      </c>
      <c r="J59" s="43">
        <f t="shared" si="7"/>
        <v>0.50761318178827253</v>
      </c>
      <c r="K59" s="44" t="s">
        <v>3</v>
      </c>
      <c r="L59" s="88">
        <v>2289599.6510000001</v>
      </c>
      <c r="M59" s="42" t="s">
        <v>2</v>
      </c>
      <c r="N59" s="43">
        <f t="shared" si="8"/>
        <v>17.07417983878787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5" x14ac:dyDescent="0.25">
      <c r="A60" s="150" t="s">
        <v>155</v>
      </c>
      <c r="B60" s="171"/>
      <c r="C60" s="121">
        <v>1156.7619999999999</v>
      </c>
      <c r="D60" s="172">
        <v>1153.5350000000001</v>
      </c>
      <c r="E60" s="122" t="s">
        <v>2</v>
      </c>
      <c r="F60" s="43">
        <f t="shared" si="6"/>
        <v>0.27974877225223338</v>
      </c>
      <c r="G60" s="123" t="s">
        <v>3</v>
      </c>
      <c r="H60" s="121">
        <v>1124.5039999999999</v>
      </c>
      <c r="I60" s="122" t="s">
        <v>2</v>
      </c>
      <c r="J60" s="180">
        <f t="shared" si="7"/>
        <v>2.8686425303956327</v>
      </c>
      <c r="K60" s="123" t="s">
        <v>3</v>
      </c>
      <c r="L60" s="121">
        <v>0</v>
      </c>
      <c r="M60" s="122" t="s">
        <v>2</v>
      </c>
      <c r="N60" s="122" t="str">
        <f>IF(L60=0,"-",$C60/L60*100-100)</f>
        <v>-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5" x14ac:dyDescent="0.25">
      <c r="A61" s="30" t="s">
        <v>29</v>
      </c>
      <c r="B61" s="96"/>
      <c r="C61" s="88">
        <v>5021850.8210000005</v>
      </c>
      <c r="D61" s="87">
        <v>4987176.6160000004</v>
      </c>
      <c r="E61" s="42" t="s">
        <v>2</v>
      </c>
      <c r="F61" s="43">
        <f t="shared" si="6"/>
        <v>0.69526723574932703</v>
      </c>
      <c r="G61" s="44" t="s">
        <v>3</v>
      </c>
      <c r="H61" s="88">
        <v>4751462.7539999997</v>
      </c>
      <c r="I61" s="42" t="s">
        <v>2</v>
      </c>
      <c r="J61" s="43">
        <f t="shared" si="7"/>
        <v>5.6906279392040915</v>
      </c>
      <c r="K61" s="44" t="s">
        <v>3</v>
      </c>
      <c r="L61" s="88">
        <v>4264572.7889999999</v>
      </c>
      <c r="M61" s="42" t="s">
        <v>2</v>
      </c>
      <c r="N61" s="43">
        <f t="shared" si="8"/>
        <v>17.757418373847827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5" x14ac:dyDescent="0.25">
      <c r="A62" s="30" t="s">
        <v>30</v>
      </c>
      <c r="B62" s="96"/>
      <c r="C62" s="88">
        <v>3929426.818</v>
      </c>
      <c r="D62" s="87">
        <v>3942413.4580000001</v>
      </c>
      <c r="E62" s="42" t="s">
        <v>2</v>
      </c>
      <c r="F62" s="43">
        <f t="shared" si="6"/>
        <v>-0.32940837226617248</v>
      </c>
      <c r="G62" s="44" t="s">
        <v>3</v>
      </c>
      <c r="H62" s="88">
        <v>3926404.6120000002</v>
      </c>
      <c r="I62" s="42" t="s">
        <v>2</v>
      </c>
      <c r="J62" s="43">
        <f t="shared" si="7"/>
        <v>7.6971333793849794E-2</v>
      </c>
      <c r="K62" s="44" t="s">
        <v>3</v>
      </c>
      <c r="L62" s="88">
        <v>3469321.656</v>
      </c>
      <c r="M62" s="42" t="s">
        <v>2</v>
      </c>
      <c r="N62" s="43">
        <f t="shared" si="8"/>
        <v>13.262107340329024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5" x14ac:dyDescent="0.25">
      <c r="A63" s="30" t="s">
        <v>31</v>
      </c>
      <c r="B63" s="96"/>
      <c r="C63" s="88">
        <v>8951277.6390000004</v>
      </c>
      <c r="D63" s="87">
        <v>8929590.0739999991</v>
      </c>
      <c r="E63" s="42" t="s">
        <v>2</v>
      </c>
      <c r="F63" s="43">
        <f t="shared" si="6"/>
        <v>0.24287301903306968</v>
      </c>
      <c r="G63" s="44" t="s">
        <v>3</v>
      </c>
      <c r="H63" s="88">
        <v>8677867.3660000004</v>
      </c>
      <c r="I63" s="42" t="s">
        <v>2</v>
      </c>
      <c r="J63" s="43">
        <f t="shared" si="7"/>
        <v>3.1506620402061571</v>
      </c>
      <c r="K63" s="44" t="s">
        <v>3</v>
      </c>
      <c r="L63" s="88">
        <v>7733894.4450000003</v>
      </c>
      <c r="M63" s="42" t="s">
        <v>2</v>
      </c>
      <c r="N63" s="43">
        <f t="shared" si="8"/>
        <v>15.740881940624931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5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5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5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5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5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8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5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5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9" sqref="G9"/>
    </sheetView>
  </sheetViews>
  <sheetFormatPr defaultColWidth="9.140625" defaultRowHeight="12.75" x14ac:dyDescent="0.2"/>
  <cols>
    <col min="1" max="1" width="3.28515625" style="3" customWidth="1"/>
    <col min="2" max="2" width="9.140625" style="3" customWidth="1"/>
    <col min="3" max="3" width="34.5703125" style="3" customWidth="1"/>
    <col min="4" max="4" width="10.42578125" style="3" customWidth="1"/>
    <col min="5" max="6" width="10" style="3" customWidth="1"/>
    <col min="7" max="7" width="9.85546875" style="3" customWidth="1"/>
    <col min="8" max="16384" width="9.140625" style="3"/>
  </cols>
  <sheetData>
    <row r="1" spans="1:11" x14ac:dyDescent="0.2">
      <c r="G1" s="124"/>
    </row>
    <row r="2" spans="1:11" s="91" customFormat="1" ht="18.75" x14ac:dyDescent="0.3">
      <c r="A2" s="182" t="s">
        <v>144</v>
      </c>
      <c r="B2" s="182"/>
      <c r="C2" s="182"/>
      <c r="D2" s="182"/>
      <c r="E2" s="182"/>
      <c r="F2" s="182"/>
      <c r="G2" s="182"/>
      <c r="H2" s="19"/>
      <c r="I2" s="19"/>
      <c r="J2" s="19"/>
      <c r="K2" s="19"/>
    </row>
    <row r="3" spans="1:11" s="91" customFormat="1" ht="18.75" x14ac:dyDescent="0.3">
      <c r="A3" s="182" t="s">
        <v>150</v>
      </c>
      <c r="B3" s="182"/>
      <c r="C3" s="182"/>
      <c r="D3" s="182"/>
      <c r="E3" s="182"/>
      <c r="F3" s="182"/>
      <c r="G3" s="182"/>
      <c r="H3" s="19"/>
      <c r="I3" s="19"/>
      <c r="J3" s="19"/>
      <c r="K3" s="19"/>
    </row>
    <row r="4" spans="1:11" ht="1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5" x14ac:dyDescent="0.25">
      <c r="G5" s="27" t="s">
        <v>146</v>
      </c>
      <c r="I5" s="27"/>
    </row>
    <row r="6" spans="1:11" s="17" customFormat="1" ht="15" x14ac:dyDescent="0.25">
      <c r="G6" s="27"/>
      <c r="I6" s="27"/>
    </row>
    <row r="7" spans="1:11" s="17" customFormat="1" ht="15" x14ac:dyDescent="0.25">
      <c r="D7" s="129">
        <f>G7-89</f>
        <v>42859</v>
      </c>
      <c r="E7" s="129">
        <f>G7-59</f>
        <v>42889</v>
      </c>
      <c r="F7" s="129">
        <f>G7-27</f>
        <v>42921</v>
      </c>
      <c r="G7" s="129">
        <f>Table1A!C7</f>
        <v>42948</v>
      </c>
    </row>
    <row r="8" spans="1:11" s="17" customFormat="1" ht="15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524776.16200000001</v>
      </c>
      <c r="E9" s="119">
        <v>526077.01600000006</v>
      </c>
      <c r="F9" s="119">
        <v>534730.19999999995</v>
      </c>
      <c r="G9" s="119">
        <v>532752.53399999999</v>
      </c>
      <c r="H9" s="126"/>
    </row>
    <row r="10" spans="1:11" s="17" customFormat="1" ht="15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139207.82399999999</v>
      </c>
      <c r="E11" s="119">
        <v>142517.27100000001</v>
      </c>
      <c r="F11" s="119">
        <v>142309.36900000001</v>
      </c>
      <c r="G11" s="119">
        <v>144422.476</v>
      </c>
      <c r="H11" s="92"/>
    </row>
    <row r="12" spans="1:11" s="17" customFormat="1" ht="15" customHeight="1" x14ac:dyDescent="0.25">
      <c r="B12" s="17" t="s">
        <v>138</v>
      </c>
      <c r="D12" s="119">
        <v>385568.33799999999</v>
      </c>
      <c r="E12" s="119">
        <v>383559.745</v>
      </c>
      <c r="F12" s="119">
        <v>392420.83100000001</v>
      </c>
      <c r="G12" s="119">
        <v>388330.05800000002</v>
      </c>
      <c r="H12" s="92"/>
    </row>
    <row r="13" spans="1:11" s="17" customFormat="1" ht="15" x14ac:dyDescent="0.25">
      <c r="D13" s="120"/>
      <c r="E13" s="120"/>
      <c r="F13" s="120"/>
      <c r="G13" s="120"/>
    </row>
    <row r="14" spans="1:11" s="17" customFormat="1" ht="15" x14ac:dyDescent="0.25">
      <c r="A14" s="17" t="s">
        <v>148</v>
      </c>
      <c r="D14" s="120"/>
      <c r="E14" s="120"/>
      <c r="F14" s="120"/>
      <c r="G14" s="120"/>
    </row>
    <row r="15" spans="1:11" s="17" customFormat="1" ht="15" x14ac:dyDescent="0.25">
      <c r="B15" s="17" t="s">
        <v>152</v>
      </c>
      <c r="D15" s="119">
        <v>140</v>
      </c>
      <c r="E15" s="119">
        <v>140</v>
      </c>
      <c r="F15" s="119">
        <v>138</v>
      </c>
      <c r="G15" s="119">
        <v>137</v>
      </c>
      <c r="H15" s="92"/>
    </row>
    <row r="16" spans="1:11" s="17" customFormat="1" ht="15" x14ac:dyDescent="0.25">
      <c r="D16" s="119"/>
      <c r="E16" s="119"/>
      <c r="F16" s="119"/>
      <c r="G16" s="119"/>
      <c r="H16" s="92"/>
    </row>
    <row r="17" spans="1:8" s="17" customFormat="1" ht="15" customHeight="1" x14ac:dyDescent="0.25">
      <c r="A17" s="17" t="s">
        <v>149</v>
      </c>
      <c r="D17" s="119">
        <v>287194.00544443005</v>
      </c>
      <c r="E17" s="119">
        <v>372484.92530650995</v>
      </c>
      <c r="F17" s="119">
        <v>329571.13802997005</v>
      </c>
      <c r="G17" s="119">
        <v>335978.62677326996</v>
      </c>
      <c r="H17" s="92"/>
    </row>
    <row r="20" spans="1:8" ht="15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style="136" customWidth="1"/>
    <col min="2" max="2" width="50.7109375" style="136" customWidth="1"/>
    <col min="3" max="3" width="1.7109375" style="159" customWidth="1"/>
    <col min="4" max="4" width="11.28515625" style="136" bestFit="1" customWidth="1"/>
    <col min="5" max="5" width="3.7109375" style="160" customWidth="1"/>
    <col min="6" max="6" width="3.7109375" style="161" customWidth="1"/>
    <col min="7" max="7" width="11.28515625" style="136" bestFit="1" customWidth="1"/>
    <col min="8" max="8" width="3.7109375" style="160" customWidth="1"/>
    <col min="9" max="9" width="3.7109375" style="136" customWidth="1"/>
    <col min="10" max="10" width="13.85546875" style="136" bestFit="1" customWidth="1"/>
    <col min="11" max="12" width="1.7109375" style="136" customWidth="1"/>
    <col min="13" max="13" width="10.85546875" style="136" customWidth="1"/>
    <col min="14" max="14" width="9.7109375" style="136" customWidth="1"/>
    <col min="15" max="16384" width="8.42578125" style="136"/>
  </cols>
  <sheetData>
    <row r="1" spans="1:19" ht="1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8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5" customHeight="1" x14ac:dyDescent="0.25">
      <c r="A3" s="141" t="str">
        <f>"(As at end of "&amp;TEXT(Table1A!C7,"mmmm yyyy")&amp;")"</f>
        <v>(As at end of August 2017)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5" customHeight="1" x14ac:dyDescent="0.25">
      <c r="A11" s="120"/>
      <c r="B11" s="150" t="s">
        <v>40</v>
      </c>
      <c r="C11" s="142"/>
      <c r="D11" s="121">
        <v>428775</v>
      </c>
      <c r="E11" s="132"/>
      <c r="F11" s="153"/>
      <c r="G11" s="121" t="s">
        <v>41</v>
      </c>
      <c r="H11" s="152"/>
      <c r="I11" s="151"/>
      <c r="J11" s="121">
        <v>428775</v>
      </c>
      <c r="K11" s="151"/>
      <c r="M11" s="154"/>
      <c r="N11" s="155"/>
      <c r="P11" s="154"/>
      <c r="S11" s="154"/>
    </row>
    <row r="12" spans="1:19" ht="15" customHeight="1" x14ac:dyDescent="0.25">
      <c r="A12" s="120"/>
      <c r="B12" s="150" t="s">
        <v>42</v>
      </c>
      <c r="C12" s="142"/>
      <c r="D12" s="121">
        <v>12296</v>
      </c>
      <c r="E12" s="132"/>
      <c r="F12" s="153"/>
      <c r="G12" s="121" t="s">
        <v>41</v>
      </c>
      <c r="H12" s="152"/>
      <c r="I12" s="151"/>
      <c r="J12" s="121">
        <v>12296</v>
      </c>
      <c r="K12" s="151"/>
      <c r="M12" s="154"/>
      <c r="N12" s="155"/>
      <c r="P12" s="154"/>
      <c r="S12" s="154"/>
    </row>
    <row r="13" spans="1:19" ht="15" customHeight="1" x14ac:dyDescent="0.25">
      <c r="A13" s="120"/>
      <c r="B13" s="150" t="s">
        <v>43</v>
      </c>
      <c r="C13" s="142"/>
      <c r="D13" s="121">
        <v>441071</v>
      </c>
      <c r="E13" s="132"/>
      <c r="F13" s="153"/>
      <c r="G13" s="121" t="s">
        <v>41</v>
      </c>
      <c r="H13" s="152"/>
      <c r="I13" s="151"/>
      <c r="J13" s="121">
        <v>441071</v>
      </c>
      <c r="K13" s="151"/>
      <c r="M13" s="154"/>
      <c r="N13" s="155"/>
      <c r="P13" s="154"/>
      <c r="S13" s="154"/>
    </row>
    <row r="14" spans="1:19" ht="1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5" customHeight="1" x14ac:dyDescent="0.25">
      <c r="A16" s="120"/>
      <c r="B16" s="150" t="s">
        <v>45</v>
      </c>
      <c r="C16" s="142"/>
      <c r="D16" s="121">
        <v>19861.664000000001</v>
      </c>
      <c r="E16" s="132"/>
      <c r="F16" s="153"/>
      <c r="G16" s="121" t="s">
        <v>41</v>
      </c>
      <c r="H16" s="152"/>
      <c r="I16" s="151"/>
      <c r="J16" s="121">
        <v>19861.664000000001</v>
      </c>
      <c r="K16" s="151"/>
      <c r="M16" s="154"/>
      <c r="N16" s="155"/>
      <c r="P16" s="154"/>
      <c r="S16" s="154"/>
    </row>
    <row r="17" spans="1:19" ht="1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5" customHeight="1" x14ac:dyDescent="0.25">
      <c r="A19" s="120"/>
      <c r="B19" s="150" t="s">
        <v>47</v>
      </c>
      <c r="C19" s="142"/>
      <c r="D19" s="121">
        <v>421209.33600000001</v>
      </c>
      <c r="E19" s="132"/>
      <c r="F19" s="153"/>
      <c r="G19" s="121" t="s">
        <v>41</v>
      </c>
      <c r="H19" s="152"/>
      <c r="I19" s="151"/>
      <c r="J19" s="121">
        <v>421209.33600000001</v>
      </c>
      <c r="K19" s="151"/>
      <c r="M19" s="154"/>
      <c r="N19" s="155"/>
      <c r="P19" s="154"/>
      <c r="S19" s="154"/>
    </row>
    <row r="20" spans="1:19" ht="1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5" customHeight="1" x14ac:dyDescent="0.25">
      <c r="A21" s="150" t="s">
        <v>48</v>
      </c>
      <c r="B21" s="120"/>
      <c r="C21" s="142"/>
      <c r="D21" s="121">
        <v>1129049.226</v>
      </c>
      <c r="E21" s="152"/>
      <c r="F21" s="153"/>
      <c r="G21" s="121">
        <v>783148.48499999999</v>
      </c>
      <c r="H21" s="152"/>
      <c r="I21" s="151"/>
      <c r="J21" s="121">
        <v>1912197.7109999999</v>
      </c>
      <c r="K21" s="151"/>
      <c r="M21" s="154"/>
      <c r="N21" s="155"/>
      <c r="P21" s="154"/>
      <c r="S21" s="154"/>
    </row>
    <row r="22" spans="1:19" ht="1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5" customHeight="1" x14ac:dyDescent="0.25">
      <c r="A23" s="150" t="s">
        <v>49</v>
      </c>
      <c r="B23" s="120"/>
      <c r="C23" s="142"/>
      <c r="D23" s="121">
        <v>3056517.645</v>
      </c>
      <c r="E23" s="152"/>
      <c r="F23" s="153"/>
      <c r="G23" s="121">
        <v>2214258.071</v>
      </c>
      <c r="H23" s="152"/>
      <c r="I23" s="151"/>
      <c r="J23" s="121">
        <v>5270775.716</v>
      </c>
      <c r="K23" s="151"/>
      <c r="M23" s="154"/>
      <c r="N23" s="155"/>
      <c r="P23" s="154"/>
      <c r="S23" s="154"/>
    </row>
    <row r="24" spans="1:19" ht="1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5" customHeight="1" x14ac:dyDescent="0.25">
      <c r="A25" s="150" t="s">
        <v>50</v>
      </c>
      <c r="B25" s="120"/>
      <c r="C25" s="142"/>
      <c r="D25" s="121">
        <v>2217470.9410000001</v>
      </c>
      <c r="E25" s="152" t="s">
        <v>51</v>
      </c>
      <c r="F25" s="153"/>
      <c r="G25" s="121">
        <v>3041310.446</v>
      </c>
      <c r="H25" s="152" t="s">
        <v>52</v>
      </c>
      <c r="I25" s="151"/>
      <c r="J25" s="121">
        <v>5258781.3870000001</v>
      </c>
      <c r="K25" s="151"/>
      <c r="M25" s="154"/>
      <c r="N25" s="155"/>
      <c r="P25" s="154"/>
      <c r="S25" s="154"/>
    </row>
    <row r="26" spans="1:19" ht="1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5" customHeight="1" x14ac:dyDescent="0.25">
      <c r="A28" s="120"/>
      <c r="B28" s="150" t="s">
        <v>53</v>
      </c>
      <c r="C28" s="142"/>
      <c r="D28" s="121">
        <v>93685.481</v>
      </c>
      <c r="E28" s="152"/>
      <c r="F28" s="153"/>
      <c r="G28" s="121">
        <v>479776.76199999999</v>
      </c>
      <c r="H28" s="152"/>
      <c r="I28" s="151"/>
      <c r="J28" s="121">
        <v>573462.24300000002</v>
      </c>
      <c r="K28" s="151"/>
      <c r="M28" s="154"/>
      <c r="N28" s="155"/>
      <c r="P28" s="154"/>
      <c r="S28" s="154"/>
    </row>
    <row r="29" spans="1:19" ht="1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5" customHeight="1" x14ac:dyDescent="0.25">
      <c r="A31" s="120"/>
      <c r="B31" s="150" t="s">
        <v>55</v>
      </c>
      <c r="C31" s="142"/>
      <c r="D31" s="121">
        <v>13829.377</v>
      </c>
      <c r="E31" s="152"/>
      <c r="F31" s="153"/>
      <c r="G31" s="121">
        <v>27406.757000000001</v>
      </c>
      <c r="H31" s="152"/>
      <c r="I31" s="151"/>
      <c r="J31" s="121">
        <v>41236.133999999998</v>
      </c>
      <c r="K31" s="151"/>
      <c r="M31" s="154"/>
      <c r="N31" s="155"/>
      <c r="P31" s="154"/>
      <c r="S31" s="154"/>
    </row>
    <row r="32" spans="1:19" ht="1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6053.5680000000002</v>
      </c>
      <c r="H35" s="152"/>
      <c r="I35" s="151"/>
      <c r="J35" s="121">
        <v>6153.5680000000002</v>
      </c>
      <c r="K35" s="151"/>
      <c r="M35" s="154"/>
      <c r="N35" s="155"/>
      <c r="P35" s="154"/>
      <c r="S35" s="154"/>
    </row>
    <row r="36" spans="1:19" ht="1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5" customHeight="1" x14ac:dyDescent="0.25">
      <c r="A39" s="120"/>
      <c r="B39" s="150" t="s">
        <v>59</v>
      </c>
      <c r="C39" s="142"/>
      <c r="D39" s="121">
        <v>1550258.5619999999</v>
      </c>
      <c r="E39" s="152"/>
      <c r="F39" s="153"/>
      <c r="G39" s="121">
        <v>783148.48499999999</v>
      </c>
      <c r="H39" s="152"/>
      <c r="I39" s="151"/>
      <c r="J39" s="121">
        <v>2333407.0469999998</v>
      </c>
      <c r="K39" s="151"/>
      <c r="M39" s="154"/>
      <c r="N39" s="155"/>
      <c r="P39" s="154"/>
      <c r="S39" s="154"/>
    </row>
    <row r="40" spans="1:19" ht="1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5" customHeight="1" x14ac:dyDescent="0.25">
      <c r="A41" s="120"/>
      <c r="B41" s="150" t="s">
        <v>60</v>
      </c>
      <c r="C41" s="142"/>
      <c r="D41" s="121">
        <v>6917932.6289999997</v>
      </c>
      <c r="E41" s="152" t="s">
        <v>51</v>
      </c>
      <c r="F41" s="153"/>
      <c r="G41" s="121">
        <v>6518493.7640000004</v>
      </c>
      <c r="H41" s="152" t="s">
        <v>52</v>
      </c>
      <c r="I41" s="151"/>
      <c r="J41" s="121">
        <v>13436426.392999999</v>
      </c>
      <c r="K41" s="151"/>
      <c r="M41" s="154"/>
      <c r="N41" s="155"/>
      <c r="P41" s="154"/>
      <c r="S41" s="154"/>
    </row>
    <row r="42" spans="1:19" ht="15" customHeight="1" x14ac:dyDescent="0.25">
      <c r="A42" s="120"/>
      <c r="B42" s="120"/>
      <c r="C42" s="158" t="s">
        <v>2</v>
      </c>
      <c r="D42" s="121">
        <v>6917859.7949999999</v>
      </c>
      <c r="E42" s="152" t="s">
        <v>3</v>
      </c>
      <c r="F42" s="153" t="s">
        <v>2</v>
      </c>
      <c r="G42" s="121">
        <v>6518566.5980000002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5" customHeight="1" x14ac:dyDescent="0.25">
      <c r="A44" s="120"/>
      <c r="B44" s="150" t="s">
        <v>61</v>
      </c>
      <c r="C44" s="142"/>
      <c r="D44" s="121">
        <v>6931862.0060000001</v>
      </c>
      <c r="E44" s="152" t="s">
        <v>51</v>
      </c>
      <c r="F44" s="153"/>
      <c r="G44" s="121">
        <v>6551954.0889999997</v>
      </c>
      <c r="H44" s="152" t="s">
        <v>52</v>
      </c>
      <c r="I44" s="151"/>
      <c r="J44" s="121">
        <v>13483816.095000001</v>
      </c>
      <c r="K44" s="151"/>
      <c r="M44" s="154"/>
      <c r="N44" s="155"/>
      <c r="P44" s="154"/>
      <c r="S44" s="154"/>
    </row>
    <row r="45" spans="1:19" ht="15" customHeight="1" x14ac:dyDescent="0.25">
      <c r="A45" s="120"/>
      <c r="B45" s="120"/>
      <c r="C45" s="158" t="s">
        <v>2</v>
      </c>
      <c r="D45" s="121">
        <v>6931789.1720000003</v>
      </c>
      <c r="E45" s="152" t="s">
        <v>3</v>
      </c>
      <c r="F45" s="153" t="s">
        <v>2</v>
      </c>
      <c r="G45" s="121">
        <v>6552026.9230000004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40.7109375" customWidth="1"/>
    <col min="2" max="2" width="1.7109375" style="11" customWidth="1"/>
    <col min="3" max="3" width="11.28515625" bestFit="1" customWidth="1"/>
    <col min="4" max="4" width="3.7109375" style="10" customWidth="1"/>
    <col min="5" max="5" width="3.7109375" style="11" customWidth="1"/>
    <col min="6" max="6" width="11.28515625" bestFit="1" customWidth="1"/>
    <col min="7" max="7" width="3.7109375" style="10" customWidth="1"/>
    <col min="8" max="8" width="3.7109375" customWidth="1"/>
    <col min="9" max="9" width="13.85546875" bestFit="1" customWidth="1"/>
    <col min="10" max="11" width="1.7109375" customWidth="1"/>
    <col min="12" max="12" width="9.7109375" customWidth="1"/>
    <col min="13" max="13" width="9.7109375" hidden="1" customWidth="1"/>
  </cols>
  <sheetData>
    <row r="1" spans="1:19" ht="1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5" customHeight="1" x14ac:dyDescent="0.25">
      <c r="A3" s="25" t="str">
        <f>"(As at end of "&amp;TEXT(Table1A!C7,"mmmm yyyy")&amp;")"</f>
        <v>(As at end of August 2017)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100000000000001" customHeight="1" x14ac:dyDescent="0.25">
      <c r="A11" s="32" t="s">
        <v>66</v>
      </c>
      <c r="B11" s="27"/>
      <c r="C11" s="88">
        <v>1129049.226</v>
      </c>
      <c r="D11" s="26"/>
      <c r="E11" s="27"/>
      <c r="F11" s="88">
        <v>783148.48499999999</v>
      </c>
      <c r="G11" s="26"/>
      <c r="H11" s="17"/>
      <c r="I11" s="88">
        <v>1912197.7109999999</v>
      </c>
      <c r="J11" s="17"/>
      <c r="K11" s="1"/>
      <c r="L11" s="127"/>
      <c r="M11" s="15"/>
      <c r="N11" s="127"/>
      <c r="P11" s="127"/>
      <c r="Q11" s="127"/>
      <c r="S11" s="127"/>
    </row>
    <row r="12" spans="1:19" ht="20.100000000000001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100000000000001" customHeight="1" x14ac:dyDescent="0.25">
      <c r="A13" s="32" t="s">
        <v>67</v>
      </c>
      <c r="B13" s="27"/>
      <c r="C13" s="88">
        <v>3056517.645</v>
      </c>
      <c r="D13" s="26"/>
      <c r="E13" s="27"/>
      <c r="F13" s="88">
        <v>2214258.071</v>
      </c>
      <c r="G13" s="26"/>
      <c r="H13" s="17"/>
      <c r="I13" s="88">
        <v>5270775.716</v>
      </c>
      <c r="J13" s="17"/>
      <c r="L13" s="127"/>
      <c r="M13" s="15"/>
      <c r="N13" s="127"/>
      <c r="P13" s="127"/>
      <c r="Q13" s="127"/>
      <c r="S13" s="127"/>
    </row>
    <row r="14" spans="1:19" ht="20.100000000000001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100000000000001" customHeight="1" x14ac:dyDescent="0.25">
      <c r="A15" s="32" t="s">
        <v>68</v>
      </c>
      <c r="B15" s="27"/>
      <c r="C15" s="88">
        <v>2217470.9410000001</v>
      </c>
      <c r="D15" s="32" t="s">
        <v>51</v>
      </c>
      <c r="E15" s="27"/>
      <c r="F15" s="88">
        <v>3041310.446</v>
      </c>
      <c r="G15" s="32" t="s">
        <v>52</v>
      </c>
      <c r="H15" s="17"/>
      <c r="I15" s="88">
        <v>5258781.3870000001</v>
      </c>
      <c r="J15" s="17"/>
      <c r="L15" s="127"/>
      <c r="M15" s="15"/>
      <c r="N15" s="127"/>
      <c r="P15" s="127"/>
      <c r="Q15" s="127"/>
      <c r="S15" s="127"/>
    </row>
    <row r="16" spans="1:19" ht="20.100000000000001" customHeight="1" x14ac:dyDescent="0.25">
      <c r="A16" s="17"/>
      <c r="B16" s="33" t="s">
        <v>2</v>
      </c>
      <c r="C16" s="88">
        <v>2217398.1069999998</v>
      </c>
      <c r="D16" s="32" t="s">
        <v>3</v>
      </c>
      <c r="E16" s="33" t="s">
        <v>2</v>
      </c>
      <c r="F16" s="88">
        <v>3041383.28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100000000000001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100000000000001" customHeight="1" x14ac:dyDescent="0.25">
      <c r="A18" s="32" t="s">
        <v>69</v>
      </c>
      <c r="B18" s="27"/>
      <c r="C18" s="88">
        <v>6403037.8119999999</v>
      </c>
      <c r="D18" s="32" t="s">
        <v>51</v>
      </c>
      <c r="E18" s="27"/>
      <c r="F18" s="88">
        <v>6038717.0020000003</v>
      </c>
      <c r="G18" s="32" t="s">
        <v>52</v>
      </c>
      <c r="H18" s="17"/>
      <c r="I18" s="88">
        <v>12441754.813999999</v>
      </c>
      <c r="J18" s="17"/>
      <c r="L18" s="127"/>
      <c r="M18" s="15"/>
      <c r="N18" s="127"/>
      <c r="P18" s="127"/>
      <c r="Q18" s="127"/>
      <c r="S18" s="127"/>
    </row>
    <row r="19" spans="1:19" ht="20.100000000000001" customHeight="1" x14ac:dyDescent="0.25">
      <c r="A19" s="17"/>
      <c r="B19" s="33" t="s">
        <v>2</v>
      </c>
      <c r="C19" s="88">
        <v>6402964.9780000001</v>
      </c>
      <c r="D19" s="32" t="s">
        <v>3</v>
      </c>
      <c r="E19" s="33" t="s">
        <v>2</v>
      </c>
      <c r="F19" s="88">
        <v>6038789.8360000001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100000000000001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100000000000001" customHeight="1" x14ac:dyDescent="0.25">
      <c r="A21" s="32" t="s">
        <v>70</v>
      </c>
      <c r="B21" s="27"/>
      <c r="C21" s="88">
        <v>8562.5669999999991</v>
      </c>
      <c r="D21" s="26"/>
      <c r="E21" s="27"/>
      <c r="F21" s="88">
        <v>26818.571</v>
      </c>
      <c r="G21" s="26"/>
      <c r="H21" s="17"/>
      <c r="I21" s="88">
        <v>35381.137999999999</v>
      </c>
      <c r="J21" s="17"/>
      <c r="L21" s="127"/>
      <c r="M21" s="15"/>
      <c r="N21" s="127"/>
      <c r="P21" s="127"/>
      <c r="Q21" s="127"/>
      <c r="S21" s="127"/>
    </row>
    <row r="22" spans="1:19" ht="20.100000000000001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100000000000001" customHeight="1" x14ac:dyDescent="0.25">
      <c r="A23" s="32" t="s">
        <v>71</v>
      </c>
      <c r="B23" s="27"/>
      <c r="C23" s="88">
        <v>5266.81</v>
      </c>
      <c r="D23" s="26"/>
      <c r="E23" s="27"/>
      <c r="F23" s="88">
        <v>588.18600000000004</v>
      </c>
      <c r="G23" s="26"/>
      <c r="H23" s="17"/>
      <c r="I23" s="88">
        <v>5854.9960000000001</v>
      </c>
      <c r="J23" s="17"/>
      <c r="L23" s="127"/>
      <c r="M23" s="15"/>
      <c r="N23" s="127"/>
      <c r="P23" s="127"/>
      <c r="Q23" s="127"/>
      <c r="S23" s="127"/>
    </row>
    <row r="24" spans="1:19" ht="20.100000000000001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100000000000001" customHeight="1" x14ac:dyDescent="0.25">
      <c r="A25" s="32" t="s">
        <v>72</v>
      </c>
      <c r="B25" s="27"/>
      <c r="C25" s="88">
        <v>6416867.1890000002</v>
      </c>
      <c r="D25" s="32" t="s">
        <v>51</v>
      </c>
      <c r="E25" s="27"/>
      <c r="F25" s="88">
        <v>6066123.7589999996</v>
      </c>
      <c r="G25" s="32" t="s">
        <v>52</v>
      </c>
      <c r="H25" s="17"/>
      <c r="I25" s="88">
        <v>12482990.948000001</v>
      </c>
      <c r="J25" s="17"/>
      <c r="L25" s="127"/>
      <c r="M25" s="15"/>
      <c r="N25" s="127"/>
      <c r="P25" s="127"/>
      <c r="Q25" s="127"/>
      <c r="S25" s="127"/>
    </row>
    <row r="26" spans="1:19" ht="20.100000000000001" customHeight="1" x14ac:dyDescent="0.25">
      <c r="A26" s="17"/>
      <c r="B26" s="33" t="s">
        <v>2</v>
      </c>
      <c r="C26" s="88">
        <v>6416794.3550000004</v>
      </c>
      <c r="D26" s="32" t="s">
        <v>3</v>
      </c>
      <c r="E26" s="33" t="s">
        <v>2</v>
      </c>
      <c r="F26" s="88">
        <v>6066196.5930000003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3" width="12.7109375" customWidth="1"/>
    <col min="4" max="4" width="13.7109375" customWidth="1"/>
    <col min="5" max="5" width="16" customWidth="1"/>
    <col min="6" max="7" width="1.7109375" customWidth="1"/>
    <col min="8" max="9" width="9.7109375" customWidth="1"/>
  </cols>
  <sheetData>
    <row r="1" spans="1:11" ht="15" x14ac:dyDescent="0.25">
      <c r="A1" s="17"/>
      <c r="B1" s="17"/>
      <c r="C1" s="17"/>
      <c r="D1" s="17"/>
      <c r="E1" s="17"/>
      <c r="F1" s="17"/>
    </row>
    <row r="2" spans="1:11" ht="15" x14ac:dyDescent="0.25">
      <c r="A2" s="183" t="s">
        <v>142</v>
      </c>
      <c r="B2" s="183"/>
      <c r="C2" s="183"/>
      <c r="D2" s="183"/>
      <c r="E2" s="183"/>
      <c r="F2" s="19"/>
    </row>
    <row r="3" spans="1:11" ht="15" x14ac:dyDescent="0.25">
      <c r="A3" s="25" t="str">
        <f>"(As at end of "&amp;TEXT(Table1A!C7,"mmmm yyyy")&amp;")"</f>
        <v>(As at end of August 2017)</v>
      </c>
      <c r="B3" s="19"/>
      <c r="C3" s="19"/>
      <c r="D3" s="19"/>
      <c r="E3" s="19"/>
      <c r="F3" s="19"/>
    </row>
    <row r="4" spans="1:11" ht="15" x14ac:dyDescent="0.25">
      <c r="A4" s="25"/>
      <c r="B4" s="19"/>
      <c r="C4" s="19"/>
      <c r="D4" s="19"/>
      <c r="E4" s="19"/>
      <c r="F4" s="17"/>
    </row>
    <row r="5" spans="1:11" ht="15" x14ac:dyDescent="0.25">
      <c r="A5" s="17"/>
      <c r="B5" s="17"/>
      <c r="C5" s="17"/>
      <c r="D5" s="17"/>
      <c r="E5" s="17"/>
      <c r="F5" s="17"/>
    </row>
    <row r="6" spans="1:11" ht="15" x14ac:dyDescent="0.25">
      <c r="A6" s="17"/>
      <c r="B6" s="17"/>
      <c r="C6" s="17"/>
      <c r="D6" s="17"/>
      <c r="E6" s="28" t="s">
        <v>34</v>
      </c>
      <c r="F6" s="17"/>
    </row>
    <row r="7" spans="1:11" ht="15" x14ac:dyDescent="0.25">
      <c r="A7" s="17"/>
      <c r="B7" s="17"/>
      <c r="C7" s="94"/>
      <c r="D7" s="17"/>
      <c r="E7" s="17"/>
      <c r="F7" s="17"/>
    </row>
    <row r="8" spans="1:11" ht="15" x14ac:dyDescent="0.25">
      <c r="A8" s="17"/>
      <c r="B8" s="17"/>
      <c r="C8" s="17"/>
      <c r="D8" s="28" t="s">
        <v>35</v>
      </c>
      <c r="E8" s="17"/>
      <c r="F8" s="17"/>
    </row>
    <row r="9" spans="1:11" ht="15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5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5" x14ac:dyDescent="0.25">
      <c r="A11" s="28"/>
      <c r="B11" s="39"/>
      <c r="C11" s="17"/>
      <c r="D11" s="17"/>
      <c r="E11" s="17"/>
      <c r="F11" s="17"/>
    </row>
    <row r="12" spans="1:11" ht="15" x14ac:dyDescent="0.25">
      <c r="A12" s="17"/>
      <c r="B12" s="30" t="s">
        <v>88</v>
      </c>
      <c r="C12" s="87">
        <v>70337.686000000002</v>
      </c>
      <c r="D12" s="87">
        <v>231125.6</v>
      </c>
      <c r="E12" s="87">
        <v>301463.28600000002</v>
      </c>
      <c r="F12" s="17"/>
      <c r="H12" s="16"/>
      <c r="I12" s="90"/>
      <c r="J12" s="90"/>
      <c r="K12" s="90"/>
    </row>
    <row r="13" spans="1:11" ht="15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5" x14ac:dyDescent="0.25">
      <c r="A14" s="17"/>
      <c r="B14" s="30" t="s">
        <v>89</v>
      </c>
      <c r="C14" s="87">
        <v>10084.867</v>
      </c>
      <c r="D14" s="87">
        <v>182859.035</v>
      </c>
      <c r="E14" s="87">
        <v>192943.902</v>
      </c>
      <c r="F14" s="17"/>
      <c r="H14" s="16"/>
      <c r="I14" s="90"/>
      <c r="J14" s="90"/>
      <c r="K14" s="90"/>
    </row>
    <row r="15" spans="1:11" ht="15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5" x14ac:dyDescent="0.25">
      <c r="A16" s="17"/>
      <c r="B16" s="30" t="s">
        <v>90</v>
      </c>
      <c r="C16" s="87">
        <v>4284565.2209999999</v>
      </c>
      <c r="D16" s="87">
        <v>1451565.2139999999</v>
      </c>
      <c r="E16" s="87">
        <v>5736130.4349999996</v>
      </c>
      <c r="F16" s="17"/>
      <c r="H16" s="16"/>
      <c r="I16" s="90"/>
      <c r="J16" s="90"/>
      <c r="K16" s="90"/>
    </row>
    <row r="17" spans="1:11" ht="15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5" x14ac:dyDescent="0.25">
      <c r="A18" s="17"/>
      <c r="B18" s="30" t="s">
        <v>91</v>
      </c>
      <c r="C18" s="87">
        <v>626516.75399999996</v>
      </c>
      <c r="D18" s="87">
        <v>2029879.2339999999</v>
      </c>
      <c r="E18" s="87">
        <v>2656395.9879999999</v>
      </c>
      <c r="F18" s="17"/>
      <c r="H18" s="16"/>
      <c r="I18" s="90"/>
      <c r="J18" s="90"/>
      <c r="K18" s="90"/>
    </row>
    <row r="19" spans="1:11" ht="15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5" x14ac:dyDescent="0.25">
      <c r="A20" s="120"/>
      <c r="B20" s="150" t="s">
        <v>156</v>
      </c>
      <c r="C20" s="172">
        <v>347.22199999999998</v>
      </c>
      <c r="D20" s="172">
        <v>809.54</v>
      </c>
      <c r="E20" s="172">
        <v>1156.7619999999999</v>
      </c>
      <c r="F20" s="120"/>
      <c r="H20" s="178"/>
      <c r="I20" s="154"/>
      <c r="J20" s="154"/>
      <c r="K20" s="154"/>
    </row>
    <row r="21" spans="1:11" ht="15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5" x14ac:dyDescent="0.25">
      <c r="A22" s="17"/>
      <c r="B22" s="30" t="s">
        <v>92</v>
      </c>
      <c r="C22" s="87">
        <v>4991851.75</v>
      </c>
      <c r="D22" s="87">
        <v>3896238.6230000001</v>
      </c>
      <c r="E22" s="87">
        <v>8888090.3729999997</v>
      </c>
      <c r="F22" s="17"/>
      <c r="H22" s="16"/>
      <c r="I22" s="90"/>
      <c r="J22" s="90"/>
      <c r="K22" s="90"/>
    </row>
    <row r="23" spans="1:11" ht="15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5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5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5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5" x14ac:dyDescent="0.25">
      <c r="A27" s="17"/>
      <c r="B27" s="30" t="s">
        <v>88</v>
      </c>
      <c r="C27" s="87">
        <v>222.15</v>
      </c>
      <c r="D27" s="87">
        <v>573.05700000000002</v>
      </c>
      <c r="E27" s="87">
        <v>795.20699999999999</v>
      </c>
      <c r="F27" s="17"/>
      <c r="H27" s="16"/>
      <c r="I27" s="90"/>
      <c r="J27" s="90"/>
      <c r="K27" s="90"/>
    </row>
    <row r="28" spans="1:11" ht="15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5" x14ac:dyDescent="0.25">
      <c r="A29" s="17"/>
      <c r="B29" s="30" t="s">
        <v>89</v>
      </c>
      <c r="C29" s="87">
        <v>0</v>
      </c>
      <c r="D29" s="87">
        <v>822.34500000000003</v>
      </c>
      <c r="E29" s="87">
        <v>822.34500000000003</v>
      </c>
      <c r="F29" s="17"/>
      <c r="H29" s="16"/>
      <c r="I29" s="90"/>
      <c r="J29" s="90"/>
      <c r="K29" s="90"/>
    </row>
    <row r="30" spans="1:11" ht="15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5" x14ac:dyDescent="0.25">
      <c r="A31" s="17"/>
      <c r="B31" s="30" t="s">
        <v>90</v>
      </c>
      <c r="C31" s="87">
        <v>15693.882</v>
      </c>
      <c r="D31" s="87">
        <v>9108.6119999999992</v>
      </c>
      <c r="E31" s="87">
        <v>24802.493999999999</v>
      </c>
      <c r="F31" s="17"/>
      <c r="H31" s="16"/>
      <c r="I31" s="90"/>
      <c r="J31" s="90"/>
      <c r="K31" s="90"/>
    </row>
    <row r="32" spans="1:11" ht="15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5" x14ac:dyDescent="0.25">
      <c r="A33" s="17"/>
      <c r="B33" s="30" t="s">
        <v>91</v>
      </c>
      <c r="C33" s="87">
        <v>1926.4480000000001</v>
      </c>
      <c r="D33" s="87">
        <v>17228.092000000001</v>
      </c>
      <c r="E33" s="87">
        <v>19154.54</v>
      </c>
      <c r="F33" s="17"/>
      <c r="H33" s="16"/>
      <c r="I33" s="90"/>
      <c r="J33" s="90"/>
      <c r="K33" s="90"/>
    </row>
    <row r="34" spans="1:11" ht="15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5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5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5" x14ac:dyDescent="0.25">
      <c r="A37" s="17"/>
      <c r="B37" s="30" t="s">
        <v>92</v>
      </c>
      <c r="C37" s="87">
        <v>17842.48</v>
      </c>
      <c r="D37" s="87">
        <v>27732.106</v>
      </c>
      <c r="E37" s="87">
        <v>45574.586000000003</v>
      </c>
      <c r="F37" s="17"/>
      <c r="H37" s="16"/>
      <c r="I37" s="90"/>
      <c r="J37" s="90"/>
      <c r="K37" s="90"/>
    </row>
    <row r="38" spans="1:11" ht="15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5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5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5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5" x14ac:dyDescent="0.25">
      <c r="A42" s="17"/>
      <c r="B42" s="30" t="s">
        <v>88</v>
      </c>
      <c r="C42" s="87">
        <v>0.92</v>
      </c>
      <c r="D42" s="87">
        <v>3.8439999999999999</v>
      </c>
      <c r="E42" s="87">
        <v>4.7640000000000002</v>
      </c>
      <c r="F42" s="17"/>
      <c r="H42" s="16"/>
      <c r="I42" s="90"/>
      <c r="J42" s="90"/>
      <c r="K42" s="90"/>
    </row>
    <row r="43" spans="1:11" ht="15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5" x14ac:dyDescent="0.25">
      <c r="A44" s="17"/>
      <c r="B44" s="30" t="s">
        <v>89</v>
      </c>
      <c r="C44" s="87">
        <v>9.391</v>
      </c>
      <c r="D44" s="87">
        <v>141.79599999999999</v>
      </c>
      <c r="E44" s="87">
        <v>151.18700000000001</v>
      </c>
      <c r="F44" s="17"/>
      <c r="H44" s="16"/>
      <c r="I44" s="90"/>
      <c r="J44" s="90"/>
      <c r="K44" s="90"/>
    </row>
    <row r="45" spans="1:11" ht="15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5" x14ac:dyDescent="0.25">
      <c r="A46" s="17"/>
      <c r="B46" s="30" t="s">
        <v>90</v>
      </c>
      <c r="C46" s="87">
        <v>12125.052</v>
      </c>
      <c r="D46" s="87">
        <v>352.19200000000001</v>
      </c>
      <c r="E46" s="87">
        <v>12477.244000000001</v>
      </c>
      <c r="F46" s="17"/>
      <c r="H46" s="16"/>
      <c r="I46" s="90"/>
      <c r="J46" s="90"/>
      <c r="K46" s="90"/>
    </row>
    <row r="47" spans="1:11" ht="15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75" customHeight="1" x14ac:dyDescent="0.25">
      <c r="A48" s="17"/>
      <c r="B48" s="30" t="s">
        <v>91</v>
      </c>
      <c r="C48" s="87">
        <v>21.228000000000002</v>
      </c>
      <c r="D48" s="87">
        <v>4958.2569999999996</v>
      </c>
      <c r="E48" s="87">
        <v>4979.4849999999997</v>
      </c>
      <c r="F48" s="17"/>
      <c r="H48" s="16"/>
      <c r="I48" s="90"/>
      <c r="J48" s="90"/>
      <c r="K48" s="90"/>
    </row>
    <row r="49" spans="1:11" ht="12.75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5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75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5" x14ac:dyDescent="0.25">
      <c r="A52" s="17"/>
      <c r="B52" s="30" t="s">
        <v>92</v>
      </c>
      <c r="C52" s="87">
        <v>12156.591</v>
      </c>
      <c r="D52" s="87">
        <v>5456.0889999999999</v>
      </c>
      <c r="E52" s="87">
        <v>17613</v>
      </c>
      <c r="F52" s="17"/>
      <c r="H52" s="16"/>
      <c r="I52" s="90"/>
      <c r="J52" s="90"/>
      <c r="K52" s="90"/>
    </row>
    <row r="53" spans="1:11" ht="15" x14ac:dyDescent="0.25">
      <c r="A53" s="17"/>
      <c r="B53" s="17"/>
      <c r="C53" s="17"/>
      <c r="D53" s="17"/>
      <c r="E53" s="17"/>
      <c r="F53" s="17"/>
    </row>
    <row r="54" spans="1:11" ht="15" x14ac:dyDescent="0.25">
      <c r="A54" s="17"/>
      <c r="B54" s="17"/>
      <c r="C54" s="17"/>
      <c r="D54" s="17"/>
      <c r="E54" s="17"/>
      <c r="F54" s="17"/>
    </row>
    <row r="56" spans="1:11" ht="15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5" width="12.7109375" customWidth="1"/>
    <col min="6" max="7" width="1.7109375" customWidth="1"/>
    <col min="8" max="8" width="7.7109375" customWidth="1"/>
  </cols>
  <sheetData>
    <row r="1" spans="1:11" ht="12.4" customHeight="1" x14ac:dyDescent="0.25">
      <c r="A1" s="17"/>
      <c r="B1" s="17"/>
      <c r="C1" s="22"/>
      <c r="D1" s="22"/>
      <c r="E1" s="17"/>
      <c r="F1" s="17"/>
    </row>
    <row r="2" spans="1:11" s="13" customFormat="1" ht="18.75" x14ac:dyDescent="0.3">
      <c r="A2" s="86" t="s">
        <v>143</v>
      </c>
      <c r="B2" s="12"/>
      <c r="C2" s="12"/>
      <c r="D2" s="12"/>
      <c r="E2" s="12"/>
      <c r="F2" s="12"/>
    </row>
    <row r="3" spans="1:11" ht="15" x14ac:dyDescent="0.25">
      <c r="A3" s="25" t="str">
        <f>'Table1C Monsupp'!A3</f>
        <v>(As at end of August 2017)</v>
      </c>
      <c r="B3" s="19"/>
      <c r="C3" s="19"/>
      <c r="D3" s="19"/>
      <c r="E3" s="19"/>
      <c r="F3" s="19"/>
    </row>
    <row r="4" spans="1:11" ht="12.4" customHeight="1" x14ac:dyDescent="0.25">
      <c r="A4" s="25"/>
      <c r="B4" s="19"/>
      <c r="C4" s="19"/>
      <c r="D4" s="19"/>
      <c r="E4" s="19"/>
      <c r="F4" s="17"/>
    </row>
    <row r="5" spans="1:11" ht="12.4" customHeight="1" x14ac:dyDescent="0.25">
      <c r="A5" s="17"/>
      <c r="B5" s="17"/>
      <c r="C5" s="17"/>
      <c r="D5" s="17"/>
      <c r="E5" s="17"/>
      <c r="F5" s="17"/>
    </row>
    <row r="6" spans="1:11" ht="12.4" customHeight="1" x14ac:dyDescent="0.25">
      <c r="A6" s="17"/>
      <c r="B6" s="17"/>
      <c r="C6" s="17"/>
      <c r="D6" s="17"/>
      <c r="E6" s="28" t="s">
        <v>73</v>
      </c>
      <c r="F6" s="17"/>
    </row>
    <row r="7" spans="1:11" ht="12.4" customHeight="1" x14ac:dyDescent="0.25">
      <c r="A7" s="17"/>
      <c r="B7" s="17"/>
      <c r="C7" s="94"/>
      <c r="D7" s="17"/>
      <c r="E7" s="17"/>
      <c r="F7" s="17"/>
    </row>
    <row r="8" spans="1:11" ht="12.4" customHeight="1" x14ac:dyDescent="0.25">
      <c r="A8" s="17"/>
      <c r="B8" s="17"/>
      <c r="C8" s="17"/>
      <c r="D8" s="28" t="s">
        <v>35</v>
      </c>
      <c r="E8" s="17"/>
      <c r="F8" s="17"/>
    </row>
    <row r="9" spans="1:11" ht="12.4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" customHeight="1" x14ac:dyDescent="0.25">
      <c r="A12" s="17"/>
      <c r="B12" s="39"/>
      <c r="C12" s="17"/>
      <c r="D12" s="17"/>
      <c r="E12" s="17"/>
      <c r="F12" s="17"/>
    </row>
    <row r="13" spans="1:11" ht="12.4" customHeight="1" x14ac:dyDescent="0.25">
      <c r="A13" s="17"/>
      <c r="B13" s="30" t="s">
        <v>77</v>
      </c>
      <c r="C13" s="88">
        <v>50740.482000000004</v>
      </c>
      <c r="D13" s="88">
        <v>122541.84</v>
      </c>
      <c r="E13" s="88">
        <v>173282.32199999999</v>
      </c>
      <c r="F13" s="17"/>
      <c r="H13" s="16"/>
      <c r="I13" s="128"/>
      <c r="J13" s="128"/>
      <c r="K13" s="128"/>
    </row>
    <row r="14" spans="1:11" ht="12.4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" customHeight="1" x14ac:dyDescent="0.25">
      <c r="A15" s="17"/>
      <c r="B15" s="30" t="s">
        <v>78</v>
      </c>
      <c r="C15" s="88">
        <v>222752.79699999999</v>
      </c>
      <c r="D15" s="88">
        <v>335625.522</v>
      </c>
      <c r="E15" s="88">
        <v>558378.31900000002</v>
      </c>
      <c r="F15" s="17"/>
      <c r="H15" s="16"/>
      <c r="I15" s="128"/>
      <c r="J15" s="128"/>
      <c r="K15" s="128"/>
    </row>
    <row r="16" spans="1:11" ht="12.4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" customHeight="1" x14ac:dyDescent="0.25">
      <c r="A17" s="17"/>
      <c r="B17" s="30" t="s">
        <v>79</v>
      </c>
      <c r="C17" s="88">
        <v>166381</v>
      </c>
      <c r="D17" s="88">
        <v>162462.09400000001</v>
      </c>
      <c r="E17" s="88">
        <v>328843.09399999998</v>
      </c>
      <c r="F17" s="17"/>
      <c r="H17" s="16"/>
      <c r="I17" s="128"/>
      <c r="J17" s="128"/>
      <c r="K17" s="128"/>
    </row>
    <row r="18" spans="1:11" ht="12.4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" customHeight="1" x14ac:dyDescent="0.25">
      <c r="A19" s="17"/>
      <c r="B19" s="30" t="s">
        <v>80</v>
      </c>
      <c r="C19" s="88">
        <v>439874.27899999998</v>
      </c>
      <c r="D19" s="88">
        <v>620629.45600000001</v>
      </c>
      <c r="E19" s="88">
        <v>1060503.7350000001</v>
      </c>
      <c r="F19" s="17"/>
      <c r="H19" s="16"/>
      <c r="I19" s="128"/>
      <c r="J19" s="128"/>
      <c r="K19" s="128"/>
    </row>
    <row r="20" spans="1:11" ht="12.4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" customHeight="1" x14ac:dyDescent="0.25">
      <c r="A25" s="17"/>
      <c r="B25" s="30" t="s">
        <v>77</v>
      </c>
      <c r="C25" s="88">
        <v>42.807000000000002</v>
      </c>
      <c r="D25" s="88">
        <v>163.648</v>
      </c>
      <c r="E25" s="88">
        <v>206.45500000000001</v>
      </c>
      <c r="F25" s="17"/>
      <c r="H25" s="16"/>
      <c r="I25" s="128"/>
      <c r="J25" s="128"/>
      <c r="K25" s="128"/>
    </row>
    <row r="26" spans="1:11" ht="12.4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" customHeight="1" x14ac:dyDescent="0.25">
      <c r="A27" s="17"/>
      <c r="B27" s="30" t="s">
        <v>78</v>
      </c>
      <c r="C27" s="88">
        <v>3785.75</v>
      </c>
      <c r="D27" s="88">
        <v>1534.231</v>
      </c>
      <c r="E27" s="88">
        <v>5319.9809999999998</v>
      </c>
      <c r="F27" s="17"/>
      <c r="H27" s="16"/>
      <c r="I27" s="128"/>
      <c r="J27" s="128"/>
      <c r="K27" s="128"/>
    </row>
    <row r="28" spans="1:11" ht="12.4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" customHeight="1" x14ac:dyDescent="0.25">
      <c r="A29" s="17"/>
      <c r="B29" s="30" t="s">
        <v>79</v>
      </c>
      <c r="C29" s="88">
        <v>431</v>
      </c>
      <c r="D29" s="88">
        <v>648.98500000000001</v>
      </c>
      <c r="E29" s="88">
        <v>1079.9849999999999</v>
      </c>
      <c r="F29" s="17"/>
      <c r="H29" s="16"/>
      <c r="I29" s="128"/>
      <c r="J29" s="128"/>
      <c r="K29" s="128"/>
    </row>
    <row r="30" spans="1:11" ht="12.4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" customHeight="1" x14ac:dyDescent="0.25">
      <c r="A31" s="17"/>
      <c r="B31" s="30" t="s">
        <v>80</v>
      </c>
      <c r="C31" s="88">
        <v>4259.5569999999998</v>
      </c>
      <c r="D31" s="88">
        <v>2346.864</v>
      </c>
      <c r="E31" s="88">
        <v>6606.4210000000003</v>
      </c>
      <c r="F31" s="17"/>
      <c r="H31" s="16"/>
      <c r="I31" s="128"/>
      <c r="J31" s="128"/>
      <c r="K31" s="128"/>
    </row>
    <row r="32" spans="1:11" ht="12.4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" customHeight="1" x14ac:dyDescent="0.25">
      <c r="A37" s="17"/>
      <c r="B37" s="30" t="s">
        <v>77</v>
      </c>
      <c r="C37" s="88">
        <v>0</v>
      </c>
      <c r="D37" s="88">
        <v>0</v>
      </c>
      <c r="E37" s="88">
        <v>0</v>
      </c>
      <c r="F37" s="41" t="s">
        <v>85</v>
      </c>
      <c r="G37" s="9"/>
      <c r="H37" s="16"/>
      <c r="I37" s="128"/>
      <c r="J37" s="128"/>
      <c r="K37" s="128"/>
    </row>
    <row r="38" spans="1:11" ht="12.4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" customHeight="1" x14ac:dyDescent="0.25">
      <c r="A39" s="17"/>
      <c r="B39" s="30" t="s">
        <v>78</v>
      </c>
      <c r="C39" s="88">
        <v>5977.8</v>
      </c>
      <c r="D39" s="88">
        <v>894.30600000000004</v>
      </c>
      <c r="E39" s="88">
        <v>6872.1059999999998</v>
      </c>
      <c r="F39" s="17"/>
      <c r="H39" s="16"/>
      <c r="I39" s="128"/>
      <c r="J39" s="128"/>
      <c r="K39" s="128"/>
    </row>
    <row r="40" spans="1:11" ht="12.4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" customHeight="1" x14ac:dyDescent="0.25">
      <c r="A41" s="17"/>
      <c r="B41" s="30" t="s">
        <v>79</v>
      </c>
      <c r="C41" s="88">
        <v>0</v>
      </c>
      <c r="D41" s="88">
        <v>305.17</v>
      </c>
      <c r="E41" s="88">
        <v>305.17</v>
      </c>
      <c r="F41" s="17"/>
      <c r="H41" s="16"/>
      <c r="I41" s="128"/>
      <c r="J41" s="128"/>
      <c r="K41" s="128"/>
    </row>
    <row r="42" spans="1:11" ht="12.4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" customHeight="1" x14ac:dyDescent="0.25">
      <c r="A43" s="17"/>
      <c r="B43" s="30" t="s">
        <v>80</v>
      </c>
      <c r="C43" s="88">
        <v>5977.8</v>
      </c>
      <c r="D43" s="88">
        <v>1199.4760000000001</v>
      </c>
      <c r="E43" s="88">
        <v>7177.2759999999998</v>
      </c>
      <c r="F43" s="17"/>
      <c r="H43" s="16"/>
      <c r="I43" s="128"/>
      <c r="J43" s="128"/>
      <c r="K43" s="128"/>
    </row>
    <row r="44" spans="1:11" ht="12.4" customHeight="1" x14ac:dyDescent="0.25">
      <c r="A44" s="17"/>
      <c r="B44" s="17"/>
      <c r="C44" s="17"/>
      <c r="D44" s="17"/>
      <c r="E44" s="17"/>
      <c r="F44" s="17"/>
      <c r="H44" s="2"/>
    </row>
    <row r="45" spans="1:11" ht="12.4" customHeight="1" x14ac:dyDescent="0.25">
      <c r="A45" s="17"/>
      <c r="B45" s="17"/>
      <c r="C45" s="17"/>
      <c r="D45" s="17"/>
      <c r="E45" s="17"/>
      <c r="F45" s="17"/>
      <c r="H45" s="2"/>
    </row>
    <row r="46" spans="1:11" ht="12.4" customHeight="1" x14ac:dyDescent="0.25">
      <c r="A46" s="17"/>
      <c r="B46" s="17"/>
      <c r="C46" s="31"/>
      <c r="D46" s="31"/>
      <c r="E46" s="31"/>
      <c r="F46" s="17"/>
    </row>
    <row r="47" spans="1:11" ht="12.4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75" x14ac:dyDescent="0.25"/>
  <cols>
    <col min="1" max="1" width="4.140625" style="54" customWidth="1"/>
    <col min="2" max="2" width="45.5703125" style="54" customWidth="1"/>
    <col min="3" max="3" width="18.5703125" style="54" customWidth="1"/>
    <col min="4" max="4" width="18.140625" style="54" customWidth="1"/>
    <col min="5" max="5" width="17.28515625" style="54" customWidth="1"/>
    <col min="6" max="6" width="1.85546875" style="54" customWidth="1"/>
    <col min="7" max="7" width="4.42578125" style="55" customWidth="1"/>
    <col min="8" max="8" width="4.7109375" style="54" customWidth="1"/>
    <col min="9" max="9" width="4.140625" style="54" customWidth="1"/>
    <col min="10" max="10" width="4.140625" style="54" hidden="1" customWidth="1"/>
    <col min="11" max="13" width="11.42578125" style="54" hidden="1" customWidth="1"/>
    <col min="14" max="14" width="5.5703125" style="54" customWidth="1"/>
    <col min="15" max="15" width="0.140625" style="54" customWidth="1"/>
    <col min="16" max="20" width="11.42578125" style="54" customWidth="1"/>
    <col min="21" max="21" width="2.28515625" style="54" customWidth="1"/>
    <col min="22" max="22" width="12.42578125" style="54" customWidth="1"/>
    <col min="23" max="23" width="2.57031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25">
      <c r="A2" s="186" t="s">
        <v>145</v>
      </c>
      <c r="B2" s="186"/>
      <c r="C2" s="186"/>
      <c r="D2" s="186"/>
      <c r="E2" s="186"/>
      <c r="F2" s="186"/>
      <c r="H2" s="13" t="s">
        <v>129</v>
      </c>
    </row>
    <row r="3" spans="1:30" ht="15" customHeight="1" x14ac:dyDescent="0.25">
      <c r="A3" s="187" t="str">
        <f>'Table 1F Monmarket'!A3</f>
        <v>(As at end of August 2017)</v>
      </c>
      <c r="B3" s="187"/>
      <c r="C3" s="187"/>
      <c r="D3" s="187"/>
      <c r="E3" s="187"/>
      <c r="F3" s="187"/>
      <c r="G3" s="58"/>
      <c r="U3" s="57"/>
      <c r="X3" s="3"/>
      <c r="Y3" s="3"/>
      <c r="Z3" s="3"/>
      <c r="AA3" s="3"/>
      <c r="AC3" s="57"/>
    </row>
    <row r="4" spans="1:30" ht="16.5" customHeight="1" x14ac:dyDescent="0.25">
      <c r="A4" s="68"/>
      <c r="B4" s="68"/>
      <c r="C4" s="68"/>
      <c r="D4" s="68"/>
      <c r="E4" s="185"/>
      <c r="F4" s="185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5"/>
      <c r="D5" s="185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4"/>
      <c r="F7" s="184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450111.636</v>
      </c>
      <c r="D12" s="74">
        <f>L12</f>
        <v>624175.79599999997</v>
      </c>
      <c r="E12" s="74">
        <f>M12</f>
        <v>1074287.432</v>
      </c>
      <c r="F12" s="74"/>
      <c r="G12" s="64"/>
      <c r="H12" s="56"/>
      <c r="I12" s="56"/>
      <c r="J12" s="56"/>
      <c r="K12" s="61">
        <v>450111.636</v>
      </c>
      <c r="L12" s="61">
        <v>624175.79599999997</v>
      </c>
      <c r="M12" s="61">
        <v>1074287.432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359197.71299999999</v>
      </c>
      <c r="D14" s="74">
        <f t="shared" si="0"/>
        <v>3460379.5389999999</v>
      </c>
      <c r="E14" s="74">
        <f t="shared" si="0"/>
        <v>3819577.2519999999</v>
      </c>
      <c r="F14" s="74"/>
      <c r="G14" s="64"/>
      <c r="H14" s="56"/>
      <c r="I14" s="56"/>
      <c r="J14" s="56"/>
      <c r="K14" s="61">
        <v>359197.71299999999</v>
      </c>
      <c r="L14" s="61">
        <v>3460379.5389999999</v>
      </c>
      <c r="M14" s="61">
        <v>3819577.2519999999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6416794.3550000004</v>
      </c>
      <c r="D15" s="74">
        <f>L15</f>
        <v>6066196.5930000003</v>
      </c>
      <c r="E15" s="74">
        <f>M15</f>
        <v>12482990.948000001</v>
      </c>
      <c r="F15" s="74"/>
      <c r="G15" s="64"/>
      <c r="H15" s="56"/>
      <c r="I15" s="56"/>
      <c r="J15" s="56"/>
      <c r="K15" s="61">
        <v>6416794.3550000004</v>
      </c>
      <c r="L15" s="61">
        <v>6066196.5930000003</v>
      </c>
      <c r="M15" s="61">
        <v>12482990.948000001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267545.98499999999</v>
      </c>
      <c r="D16" s="74">
        <f t="shared" si="0"/>
        <v>655796.39</v>
      </c>
      <c r="E16" s="74">
        <f t="shared" si="0"/>
        <v>923342.375</v>
      </c>
      <c r="F16" s="74"/>
      <c r="G16" s="64"/>
      <c r="H16" s="56"/>
      <c r="I16" s="56"/>
      <c r="J16" s="56"/>
      <c r="K16" s="61">
        <v>267545.98499999999</v>
      </c>
      <c r="L16" s="61">
        <v>655796.39</v>
      </c>
      <c r="M16" s="61">
        <v>923342.375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19575.377</v>
      </c>
      <c r="D17" s="74">
        <f t="shared" si="0"/>
        <v>440984.478</v>
      </c>
      <c r="E17" s="74">
        <f t="shared" si="0"/>
        <v>460559.85499999998</v>
      </c>
      <c r="F17" s="74"/>
      <c r="G17" s="64"/>
      <c r="H17" s="56"/>
      <c r="I17" s="56"/>
      <c r="J17" s="56"/>
      <c r="K17" s="61">
        <v>19575.377</v>
      </c>
      <c r="L17" s="61">
        <v>440984.478</v>
      </c>
      <c r="M17" s="61">
        <v>460559.85499999998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1626853.8</v>
      </c>
      <c r="D18" s="74">
        <f>L18</f>
        <v>1547482.385</v>
      </c>
      <c r="E18" s="74">
        <f>M18</f>
        <v>3174336.1850000001</v>
      </c>
      <c r="F18" s="74"/>
      <c r="G18" s="64"/>
      <c r="H18" s="56"/>
      <c r="I18" s="56"/>
      <c r="J18" s="56"/>
      <c r="K18" s="61">
        <v>1626853.8</v>
      </c>
      <c r="L18" s="61">
        <v>1547482.385</v>
      </c>
      <c r="M18" s="61">
        <v>3174336.1850000001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9140078.8660000004</v>
      </c>
      <c r="D20" s="74">
        <f>L20</f>
        <v>12795015.181</v>
      </c>
      <c r="E20" s="74">
        <f>M20</f>
        <v>21935094.046999998</v>
      </c>
      <c r="F20" s="74"/>
      <c r="G20" s="64"/>
      <c r="H20" s="56"/>
      <c r="I20" s="56"/>
      <c r="J20" s="56"/>
      <c r="K20" s="61">
        <v>9140078.8660000004</v>
      </c>
      <c r="L20" s="61">
        <v>12795015.181</v>
      </c>
      <c r="M20" s="61">
        <v>21935094.046999998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19861.664000000001</v>
      </c>
      <c r="D25" s="74">
        <f t="shared" si="1"/>
        <v>11828.023999999999</v>
      </c>
      <c r="E25" s="74">
        <f t="shared" si="1"/>
        <v>31689.687999999998</v>
      </c>
      <c r="F25" s="74"/>
      <c r="G25" s="64"/>
      <c r="H25" s="56"/>
      <c r="I25" s="56"/>
      <c r="J25" s="56"/>
      <c r="K25" s="61">
        <v>19861.664000000001</v>
      </c>
      <c r="L25" s="61">
        <v>11828.023999999999</v>
      </c>
      <c r="M25" s="61">
        <v>31689.687999999998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320109.18099999998</v>
      </c>
      <c r="D26" s="74">
        <f t="shared" si="1"/>
        <v>566005.37199999997</v>
      </c>
      <c r="E26" s="74">
        <f t="shared" si="1"/>
        <v>886114.55299999996</v>
      </c>
      <c r="F26" s="74"/>
      <c r="G26" s="64"/>
      <c r="H26" s="56"/>
      <c r="I26" s="56"/>
      <c r="J26" s="56"/>
      <c r="K26" s="61">
        <v>320109.18099999998</v>
      </c>
      <c r="L26" s="61">
        <v>566005.37199999997</v>
      </c>
      <c r="M26" s="61">
        <v>886114.55299999996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285853.337</v>
      </c>
      <c r="D28" s="74">
        <f t="shared" ref="D28:D35" si="3">L28</f>
        <v>4419550.2390000001</v>
      </c>
      <c r="E28" s="74">
        <f t="shared" ref="E28:E35" si="4">M28</f>
        <v>4705403.5760000004</v>
      </c>
      <c r="F28" s="74"/>
      <c r="G28" s="64"/>
      <c r="H28" s="56"/>
      <c r="I28" s="56"/>
      <c r="J28" s="56"/>
      <c r="K28" s="61">
        <v>285853.337</v>
      </c>
      <c r="L28" s="61">
        <v>4419550.2390000001</v>
      </c>
      <c r="M28" s="61">
        <v>4705403.5760000004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5021850.8210000005</v>
      </c>
      <c r="D29" s="74">
        <f t="shared" si="3"/>
        <v>3929426.818</v>
      </c>
      <c r="E29" s="74">
        <f t="shared" si="4"/>
        <v>8951277.6390000004</v>
      </c>
      <c r="F29" s="74"/>
      <c r="G29" s="64"/>
      <c r="H29" s="56"/>
      <c r="I29" s="56"/>
      <c r="J29" s="56"/>
      <c r="K29" s="61">
        <v>5021850.8210000005</v>
      </c>
      <c r="L29" s="61">
        <v>3929426.818</v>
      </c>
      <c r="M29" s="61">
        <v>8951277.6390000004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224204.50399999999</v>
      </c>
      <c r="D30" s="74">
        <f t="shared" si="3"/>
        <v>366140.35200000001</v>
      </c>
      <c r="E30" s="74">
        <f t="shared" si="4"/>
        <v>590344.85600000003</v>
      </c>
      <c r="F30" s="74"/>
      <c r="G30" s="64"/>
      <c r="H30" s="56"/>
      <c r="I30" s="56"/>
      <c r="J30" s="56"/>
      <c r="K30" s="61">
        <v>224204.50399999999</v>
      </c>
      <c r="L30" s="61">
        <v>366140.35200000001</v>
      </c>
      <c r="M30" s="61">
        <v>590344.85600000003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173760.50399999999</v>
      </c>
      <c r="D31" s="130">
        <f t="shared" si="3"/>
        <v>169966.06</v>
      </c>
      <c r="E31" s="130">
        <f t="shared" si="4"/>
        <v>343726.56400000001</v>
      </c>
      <c r="F31" s="74"/>
      <c r="G31" s="64"/>
      <c r="H31" s="56"/>
      <c r="I31" s="56"/>
      <c r="J31" s="56"/>
      <c r="K31" s="61">
        <v>173760.50399999999</v>
      </c>
      <c r="L31" s="61">
        <v>169966.06</v>
      </c>
      <c r="M31" s="61">
        <v>343726.56400000001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50444</v>
      </c>
      <c r="D34" s="74">
        <f t="shared" si="3"/>
        <v>196174.29199999999</v>
      </c>
      <c r="E34" s="74">
        <f t="shared" si="4"/>
        <v>246618.29199999999</v>
      </c>
      <c r="F34" s="74"/>
      <c r="G34" s="64"/>
      <c r="H34" s="56"/>
      <c r="I34" s="56"/>
      <c r="J34" s="56"/>
      <c r="K34" s="61">
        <v>50444</v>
      </c>
      <c r="L34" s="61">
        <v>196174.29199999999</v>
      </c>
      <c r="M34" s="61">
        <v>246618.29199999999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1241399.602</v>
      </c>
      <c r="D35" s="74">
        <f t="shared" si="3"/>
        <v>2954014.8080000002</v>
      </c>
      <c r="E35" s="74">
        <f t="shared" si="4"/>
        <v>4195414.41</v>
      </c>
      <c r="F35" s="74"/>
      <c r="G35" s="64"/>
      <c r="H35" s="56"/>
      <c r="I35" s="56"/>
      <c r="J35" s="56"/>
      <c r="K35" s="61">
        <v>1241399.602</v>
      </c>
      <c r="L35" s="61">
        <v>2954014.8080000002</v>
      </c>
      <c r="M35" s="61">
        <v>4195414.41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18199.021000000001</v>
      </c>
      <c r="D37" s="74">
        <f t="shared" ref="D37:D43" si="6">L37</f>
        <v>480224.98499999999</v>
      </c>
      <c r="E37" s="74">
        <f t="shared" ref="E37:E43" si="7">M37</f>
        <v>498424.00599999999</v>
      </c>
      <c r="F37" s="74"/>
      <c r="G37" s="64"/>
      <c r="H37" s="56"/>
      <c r="I37" s="56"/>
      <c r="J37" s="56"/>
      <c r="K37" s="61">
        <v>18199.021000000001</v>
      </c>
      <c r="L37" s="61">
        <v>480224.98499999999</v>
      </c>
      <c r="M37" s="61">
        <v>498424.00599999999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26107.491999999998</v>
      </c>
      <c r="D38" s="74">
        <f t="shared" si="6"/>
        <v>321387.59399999998</v>
      </c>
      <c r="E38" s="74">
        <f t="shared" si="7"/>
        <v>347495.08600000001</v>
      </c>
      <c r="F38" s="74"/>
      <c r="G38" s="64"/>
      <c r="H38" s="56"/>
      <c r="I38" s="56"/>
      <c r="J38" s="56"/>
      <c r="K38" s="61">
        <v>26107.491999999998</v>
      </c>
      <c r="L38" s="61">
        <v>321387.59399999998</v>
      </c>
      <c r="M38" s="61">
        <v>347495.08600000001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1142244.933</v>
      </c>
      <c r="D39" s="74">
        <f t="shared" si="6"/>
        <v>796975.90500000003</v>
      </c>
      <c r="E39" s="74">
        <f t="shared" si="7"/>
        <v>1939220.838</v>
      </c>
      <c r="F39" s="74"/>
      <c r="G39" s="64"/>
      <c r="H39" s="56"/>
      <c r="I39" s="56"/>
      <c r="J39" s="56"/>
      <c r="K39" s="61">
        <v>1142244.933</v>
      </c>
      <c r="L39" s="61">
        <v>796975.90500000003</v>
      </c>
      <c r="M39" s="61">
        <v>1939220.838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54848.156000000003</v>
      </c>
      <c r="D40" s="74">
        <f t="shared" si="6"/>
        <v>1355426.324</v>
      </c>
      <c r="E40" s="74">
        <f t="shared" si="7"/>
        <v>1410274.48</v>
      </c>
      <c r="F40" s="74"/>
      <c r="G40" s="64"/>
      <c r="H40" s="56"/>
      <c r="I40" s="56"/>
      <c r="J40" s="56"/>
      <c r="K40" s="61">
        <v>54848.156000000003</v>
      </c>
      <c r="L40" s="61">
        <v>1355426.324</v>
      </c>
      <c r="M40" s="61">
        <v>1410274.48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96773.911999999997</v>
      </c>
      <c r="D41" s="74">
        <f t="shared" si="6"/>
        <v>105915.068</v>
      </c>
      <c r="E41" s="74">
        <f t="shared" si="7"/>
        <v>202688.98</v>
      </c>
      <c r="F41" s="74"/>
      <c r="G41" s="64"/>
      <c r="H41" s="56"/>
      <c r="I41" s="56"/>
      <c r="J41" s="56"/>
      <c r="K41" s="61">
        <v>96773.911999999997</v>
      </c>
      <c r="L41" s="61">
        <v>105915.068</v>
      </c>
      <c r="M41" s="61">
        <v>202688.98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212737.576</v>
      </c>
      <c r="D42" s="74">
        <f t="shared" si="6"/>
        <v>20.449000000000002</v>
      </c>
      <c r="E42" s="74">
        <f t="shared" si="7"/>
        <v>212758.02499999999</v>
      </c>
      <c r="F42" s="74"/>
      <c r="G42" s="64"/>
      <c r="H42" s="56"/>
      <c r="I42" s="56"/>
      <c r="J42" s="56"/>
      <c r="K42" s="61">
        <v>212737.576</v>
      </c>
      <c r="L42" s="61">
        <v>20.449000000000002</v>
      </c>
      <c r="M42" s="61">
        <v>212758.02499999999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668631.86300000001</v>
      </c>
      <c r="D43" s="74">
        <f t="shared" si="6"/>
        <v>1490770.4569999999</v>
      </c>
      <c r="E43" s="74">
        <f t="shared" si="7"/>
        <v>2159402.3199999998</v>
      </c>
      <c r="F43" s="74"/>
      <c r="G43" s="64"/>
      <c r="H43" s="56"/>
      <c r="I43" s="56"/>
      <c r="J43" s="56"/>
      <c r="K43" s="61">
        <v>668631.86300000001</v>
      </c>
      <c r="L43" s="61">
        <v>1490770.4569999999</v>
      </c>
      <c r="M43" s="61">
        <v>2159402.3199999998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8091422.46</v>
      </c>
      <c r="D45" s="74">
        <f>L45</f>
        <v>13843671.586999999</v>
      </c>
      <c r="E45" s="74">
        <f>M45</f>
        <v>21935094.046999998</v>
      </c>
      <c r="F45" s="74"/>
      <c r="G45" s="64"/>
      <c r="H45" s="56"/>
      <c r="I45" s="56"/>
      <c r="J45" s="56"/>
      <c r="K45" s="61">
        <v>8091422.46</v>
      </c>
      <c r="L45" s="61">
        <v>13843671.586999999</v>
      </c>
      <c r="M45" s="61">
        <v>21935094.046999998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191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1267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100000000000001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2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100000000000001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100000000000001" customHeight="1" x14ac:dyDescent="0.25">
      <c r="G71" s="54"/>
    </row>
    <row r="72" spans="7:7" ht="20.100000000000001" customHeight="1" x14ac:dyDescent="0.25">
      <c r="G72" s="54"/>
    </row>
    <row r="73" spans="7:7" ht="20.100000000000001" customHeight="1" x14ac:dyDescent="0.25">
      <c r="G73" s="54"/>
    </row>
    <row r="74" spans="7:7" ht="20.100000000000001" customHeight="1" x14ac:dyDescent="0.25">
      <c r="G74" s="54"/>
    </row>
    <row r="75" spans="7:7" ht="20.100000000000001" customHeight="1" x14ac:dyDescent="0.25">
      <c r="G75" s="54"/>
    </row>
    <row r="76" spans="7:7" ht="20.100000000000001" customHeight="1" x14ac:dyDescent="0.25">
      <c r="G76" s="54"/>
    </row>
    <row r="77" spans="7:7" ht="20.100000000000001" customHeight="1" x14ac:dyDescent="0.25">
      <c r="G77" s="54"/>
    </row>
    <row r="78" spans="7:7" ht="20.100000000000001" customHeight="1" x14ac:dyDescent="0.25">
      <c r="G78" s="54"/>
    </row>
    <row r="79" spans="7:7" ht="20.100000000000001" customHeight="1" x14ac:dyDescent="0.25">
      <c r="G79" s="54"/>
    </row>
    <row r="80" spans="7:7" ht="20.100000000000001" customHeight="1" x14ac:dyDescent="0.25">
      <c r="G80" s="54"/>
    </row>
    <row r="81" spans="7:7" ht="20.100000000000001" customHeight="1" x14ac:dyDescent="0.25">
      <c r="G81" s="54"/>
    </row>
    <row r="82" spans="7:7" ht="20.100000000000001" customHeight="1" x14ac:dyDescent="0.25">
      <c r="G82" s="54"/>
    </row>
    <row r="83" spans="7:7" ht="20.100000000000001" customHeight="1" x14ac:dyDescent="0.25">
      <c r="G83" s="54"/>
    </row>
    <row r="84" spans="7:7" ht="20.100000000000001" customHeight="1" x14ac:dyDescent="0.25">
      <c r="G84" s="54"/>
    </row>
    <row r="85" spans="7:7" ht="20.100000000000001" customHeight="1" x14ac:dyDescent="0.25">
      <c r="G85" s="54"/>
    </row>
    <row r="86" spans="7:7" ht="20.100000000000001" customHeight="1" x14ac:dyDescent="0.25">
      <c r="G86" s="54"/>
    </row>
    <row r="87" spans="7:7" ht="20.100000000000001" customHeight="1" x14ac:dyDescent="0.25">
      <c r="G87" s="54"/>
    </row>
    <row r="88" spans="7:7" ht="20.100000000000001" customHeight="1" x14ac:dyDescent="0.25">
      <c r="G88" s="54"/>
    </row>
    <row r="89" spans="7:7" ht="20.100000000000001" customHeight="1" x14ac:dyDescent="0.25">
      <c r="G89" s="54"/>
    </row>
    <row r="90" spans="7:7" ht="20.100000000000001" customHeight="1" x14ac:dyDescent="0.25">
      <c r="G90" s="54"/>
    </row>
    <row r="91" spans="7:7" ht="20.100000000000001" customHeight="1" x14ac:dyDescent="0.25">
      <c r="G91" s="54"/>
    </row>
    <row r="92" spans="7:7" ht="20.100000000000001" customHeight="1" x14ac:dyDescent="0.25">
      <c r="G92" s="54"/>
    </row>
    <row r="93" spans="7:7" ht="20.100000000000001" customHeight="1" x14ac:dyDescent="0.25">
      <c r="G93" s="54"/>
    </row>
    <row r="94" spans="7:7" ht="20.100000000000001" customHeight="1" x14ac:dyDescent="0.25">
      <c r="G94" s="54"/>
    </row>
    <row r="95" spans="7:7" ht="20.100000000000001" customHeight="1" x14ac:dyDescent="0.25">
      <c r="G95" s="54"/>
    </row>
    <row r="96" spans="7:7" ht="20.100000000000001" customHeight="1" x14ac:dyDescent="0.25">
      <c r="G96" s="54"/>
    </row>
    <row r="97" spans="7:7" ht="20.100000000000001" customHeight="1" x14ac:dyDescent="0.25">
      <c r="G97" s="54"/>
    </row>
    <row r="98" spans="7:7" ht="20.100000000000001" customHeight="1" x14ac:dyDescent="0.25">
      <c r="G98" s="54"/>
    </row>
    <row r="99" spans="7:7" ht="20.100000000000001" customHeight="1" x14ac:dyDescent="0.25">
      <c r="G99" s="54"/>
    </row>
    <row r="100" spans="7:7" ht="20.100000000000001" customHeight="1" x14ac:dyDescent="0.25">
      <c r="G100" s="54"/>
    </row>
    <row r="101" spans="7:7" ht="20.100000000000001" customHeight="1" x14ac:dyDescent="0.25">
      <c r="G101" s="54"/>
    </row>
    <row r="102" spans="7:7" ht="20.100000000000001" customHeight="1" x14ac:dyDescent="0.25">
      <c r="G102" s="54"/>
    </row>
    <row r="103" spans="7:7" ht="20.100000000000001" customHeight="1" x14ac:dyDescent="0.25">
      <c r="G103" s="54"/>
    </row>
    <row r="104" spans="7:7" ht="20.100000000000001" customHeight="1" x14ac:dyDescent="0.25">
      <c r="G104" s="54"/>
    </row>
    <row r="105" spans="7:7" ht="20.100000000000001" customHeight="1" x14ac:dyDescent="0.25">
      <c r="G105" s="54"/>
    </row>
    <row r="106" spans="7:7" ht="20.100000000000001" customHeight="1" x14ac:dyDescent="0.25">
      <c r="G106" s="54"/>
    </row>
    <row r="107" spans="7:7" ht="20.100000000000001" customHeight="1" x14ac:dyDescent="0.25">
      <c r="G107" s="54"/>
    </row>
    <row r="108" spans="7:7" ht="20.100000000000001" customHeight="1" x14ac:dyDescent="0.25">
      <c r="G108" s="54"/>
    </row>
    <row r="109" spans="7:7" ht="20.100000000000001" customHeight="1" x14ac:dyDescent="0.25">
      <c r="G109" s="54"/>
    </row>
    <row r="110" spans="7:7" ht="20.100000000000001" customHeight="1" x14ac:dyDescent="0.25">
      <c r="G110" s="54"/>
    </row>
    <row r="111" spans="7:7" ht="20.100000000000001" customHeight="1" x14ac:dyDescent="0.25">
      <c r="G111" s="54"/>
    </row>
    <row r="112" spans="7:7" ht="20.100000000000001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25" customHeight="1" x14ac:dyDescent="0.25">
      <c r="G120" s="54"/>
    </row>
    <row r="121" spans="7:7" ht="6.95" customHeight="1" x14ac:dyDescent="0.25">
      <c r="G121" s="54"/>
    </row>
    <row r="122" spans="7:7" ht="16.5" customHeight="1" x14ac:dyDescent="0.25">
      <c r="G122" s="54"/>
    </row>
    <row r="123" spans="7:7" ht="16.5" customHeight="1" x14ac:dyDescent="0.25">
      <c r="G123" s="54"/>
    </row>
    <row r="124" spans="7:7" ht="15" customHeight="1" x14ac:dyDescent="0.25">
      <c r="G124" s="54"/>
    </row>
    <row r="125" spans="7:7" x14ac:dyDescent="0.25">
      <c r="G125" s="54"/>
    </row>
    <row r="126" spans="7:7" ht="15.75" customHeight="1" x14ac:dyDescent="0.25">
      <c r="G126" s="54"/>
    </row>
    <row r="127" spans="7:7" ht="15.75" customHeight="1" x14ac:dyDescent="0.25">
      <c r="G127" s="54"/>
    </row>
    <row r="128" spans="7:7" ht="15.75" customHeight="1" x14ac:dyDescent="0.25">
      <c r="G128" s="54"/>
    </row>
    <row r="129" spans="7:7" ht="15.75" customHeight="1" x14ac:dyDescent="0.25">
      <c r="G129" s="54"/>
    </row>
    <row r="130" spans="7:7" ht="6.95" customHeight="1" x14ac:dyDescent="0.25">
      <c r="G130" s="54"/>
    </row>
    <row r="131" spans="7:7" ht="20.100000000000001" customHeight="1" x14ac:dyDescent="0.25">
      <c r="G131" s="54"/>
    </row>
    <row r="132" spans="7:7" ht="20.100000000000001" customHeight="1" x14ac:dyDescent="0.25">
      <c r="G132" s="54"/>
    </row>
    <row r="133" spans="7:7" ht="20.100000000000001" customHeight="1" x14ac:dyDescent="0.25">
      <c r="G133" s="54"/>
    </row>
    <row r="134" spans="7:7" ht="20.100000000000001" customHeight="1" x14ac:dyDescent="0.25">
      <c r="G134" s="54"/>
    </row>
    <row r="135" spans="7:7" ht="20.100000000000001" customHeight="1" x14ac:dyDescent="0.25">
      <c r="G135" s="54"/>
    </row>
    <row r="136" spans="7:7" ht="20.100000000000001" customHeight="1" x14ac:dyDescent="0.25">
      <c r="G136" s="54"/>
    </row>
    <row r="137" spans="7:7" ht="20.100000000000001" customHeight="1" x14ac:dyDescent="0.25">
      <c r="G137" s="54"/>
    </row>
    <row r="138" spans="7:7" ht="20.100000000000001" customHeight="1" x14ac:dyDescent="0.25">
      <c r="G138" s="54"/>
    </row>
    <row r="139" spans="7:7" ht="20.100000000000001" customHeight="1" x14ac:dyDescent="0.25">
      <c r="G139" s="54"/>
    </row>
    <row r="140" spans="7:7" ht="20.100000000000001" customHeight="1" x14ac:dyDescent="0.25">
      <c r="G140" s="54"/>
    </row>
    <row r="141" spans="7:7" ht="20.100000000000001" customHeight="1" x14ac:dyDescent="0.25">
      <c r="G141" s="54"/>
    </row>
    <row r="142" spans="7:7" ht="20.100000000000001" customHeight="1" x14ac:dyDescent="0.25">
      <c r="G142" s="54"/>
    </row>
    <row r="143" spans="7:7" ht="20.100000000000001" customHeight="1" x14ac:dyDescent="0.25">
      <c r="G143" s="54"/>
    </row>
    <row r="144" spans="7:7" ht="20.100000000000001" customHeight="1" x14ac:dyDescent="0.25">
      <c r="G144" s="54"/>
    </row>
    <row r="145" spans="7:7" ht="20.100000000000001" customHeight="1" x14ac:dyDescent="0.25">
      <c r="G145" s="54"/>
    </row>
    <row r="146" spans="7:7" ht="20.100000000000001" customHeight="1" x14ac:dyDescent="0.25">
      <c r="G146" s="54"/>
    </row>
    <row r="147" spans="7:7" ht="20.100000000000001" customHeight="1" x14ac:dyDescent="0.25">
      <c r="G147" s="54"/>
    </row>
    <row r="148" spans="7:7" ht="20.100000000000001" customHeight="1" x14ac:dyDescent="0.25">
      <c r="G148" s="54"/>
    </row>
    <row r="149" spans="7:7" ht="20.100000000000001" customHeight="1" x14ac:dyDescent="0.25">
      <c r="G149" s="54"/>
    </row>
    <row r="150" spans="7:7" ht="20.100000000000001" customHeight="1" x14ac:dyDescent="0.25">
      <c r="G150" s="54"/>
    </row>
    <row r="151" spans="7:7" ht="20.100000000000001" customHeight="1" x14ac:dyDescent="0.25">
      <c r="G151" s="54"/>
    </row>
    <row r="152" spans="7:7" ht="20.100000000000001" customHeight="1" x14ac:dyDescent="0.25">
      <c r="G152" s="54"/>
    </row>
    <row r="153" spans="7:7" ht="20.100000000000001" customHeight="1" x14ac:dyDescent="0.25">
      <c r="G153" s="54"/>
    </row>
    <row r="154" spans="7:7" ht="20.100000000000001" customHeight="1" x14ac:dyDescent="0.25">
      <c r="G154" s="54"/>
    </row>
    <row r="155" spans="7:7" ht="20.100000000000001" customHeight="1" x14ac:dyDescent="0.25">
      <c r="G155" s="54"/>
    </row>
    <row r="156" spans="7:7" ht="20.100000000000001" customHeight="1" x14ac:dyDescent="0.25">
      <c r="G156" s="54"/>
    </row>
    <row r="157" spans="7:7" ht="20.100000000000001" customHeight="1" x14ac:dyDescent="0.25">
      <c r="G157" s="54"/>
    </row>
    <row r="158" spans="7:7" ht="20.100000000000001" customHeight="1" x14ac:dyDescent="0.25">
      <c r="G158" s="54"/>
    </row>
    <row r="159" spans="7:7" ht="20.100000000000001" customHeight="1" x14ac:dyDescent="0.25">
      <c r="G159" s="54"/>
    </row>
    <row r="160" spans="7:7" ht="20.100000000000001" customHeight="1" x14ac:dyDescent="0.25">
      <c r="G160" s="54"/>
    </row>
    <row r="161" spans="7:7" ht="20.100000000000001" customHeight="1" x14ac:dyDescent="0.25">
      <c r="G161" s="54"/>
    </row>
    <row r="162" spans="7:7" ht="20.100000000000001" customHeight="1" x14ac:dyDescent="0.25">
      <c r="G162" s="54"/>
    </row>
    <row r="163" spans="7:7" ht="20.100000000000001" customHeight="1" x14ac:dyDescent="0.25">
      <c r="G163" s="54"/>
    </row>
    <row r="164" spans="7:7" ht="20.100000000000001" customHeight="1" x14ac:dyDescent="0.25">
      <c r="G164" s="54"/>
    </row>
    <row r="165" spans="7:7" ht="20.100000000000001" customHeight="1" x14ac:dyDescent="0.25">
      <c r="G165" s="54"/>
    </row>
    <row r="166" spans="7:7" ht="20.100000000000001" customHeight="1" x14ac:dyDescent="0.25">
      <c r="G166" s="54"/>
    </row>
    <row r="167" spans="7:7" ht="20.100000000000001" customHeight="1" x14ac:dyDescent="0.25">
      <c r="G167" s="54"/>
    </row>
    <row r="168" spans="7:7" ht="20.100000000000001" customHeight="1" x14ac:dyDescent="0.25">
      <c r="G168" s="54"/>
    </row>
    <row r="169" spans="7:7" ht="20.100000000000001" customHeight="1" x14ac:dyDescent="0.25">
      <c r="G169" s="54"/>
    </row>
    <row r="170" spans="7:7" ht="20.100000000000001" customHeight="1" x14ac:dyDescent="0.25">
      <c r="G170" s="54"/>
    </row>
    <row r="171" spans="7:7" ht="20.100000000000001" customHeight="1" x14ac:dyDescent="0.25">
      <c r="G171" s="54"/>
    </row>
    <row r="172" spans="7:7" ht="20.100000000000001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25" customHeight="1" x14ac:dyDescent="0.25">
      <c r="G180" s="54"/>
    </row>
    <row r="181" spans="7:7" ht="6.95" customHeight="1" x14ac:dyDescent="0.25">
      <c r="G181" s="54"/>
    </row>
    <row r="182" spans="7:7" ht="16.5" customHeight="1" x14ac:dyDescent="0.25">
      <c r="G182" s="54"/>
    </row>
    <row r="183" spans="7:7" ht="16.5" customHeight="1" x14ac:dyDescent="0.25">
      <c r="G183" s="54"/>
    </row>
    <row r="184" spans="7:7" ht="16.5" customHeight="1" x14ac:dyDescent="0.25">
      <c r="G184" s="54"/>
    </row>
    <row r="185" spans="7:7" x14ac:dyDescent="0.25">
      <c r="G185" s="54"/>
    </row>
    <row r="186" spans="7:7" ht="15.75" customHeight="1" x14ac:dyDescent="0.25">
      <c r="G186" s="54"/>
    </row>
    <row r="187" spans="7:7" ht="15.75" customHeight="1" x14ac:dyDescent="0.25">
      <c r="G187" s="54"/>
    </row>
    <row r="188" spans="7:7" ht="15.75" customHeight="1" x14ac:dyDescent="0.25">
      <c r="G188" s="54"/>
    </row>
    <row r="189" spans="7:7" ht="15.75" customHeight="1" x14ac:dyDescent="0.25">
      <c r="G189" s="54"/>
    </row>
    <row r="190" spans="7:7" ht="8.25" customHeight="1" x14ac:dyDescent="0.25">
      <c r="G190" s="54"/>
    </row>
    <row r="191" spans="7:7" ht="20.100000000000001" customHeight="1" x14ac:dyDescent="0.25">
      <c r="G191" s="54"/>
    </row>
    <row r="192" spans="7:7" ht="20.100000000000001" customHeight="1" x14ac:dyDescent="0.25">
      <c r="G192" s="54"/>
    </row>
    <row r="193" spans="7:7" ht="20.100000000000001" customHeight="1" x14ac:dyDescent="0.25">
      <c r="G193" s="54"/>
    </row>
    <row r="194" spans="7:7" ht="20.100000000000001" customHeight="1" x14ac:dyDescent="0.25">
      <c r="G194" s="54"/>
    </row>
    <row r="195" spans="7:7" ht="20.100000000000001" customHeight="1" x14ac:dyDescent="0.25">
      <c r="G195" s="54"/>
    </row>
    <row r="196" spans="7:7" ht="20.100000000000001" customHeight="1" x14ac:dyDescent="0.25">
      <c r="G196" s="54"/>
    </row>
    <row r="197" spans="7:7" ht="20.100000000000001" customHeight="1" x14ac:dyDescent="0.25">
      <c r="G197" s="54"/>
    </row>
    <row r="198" spans="7:7" ht="20.100000000000001" customHeight="1" x14ac:dyDescent="0.25">
      <c r="G198" s="54"/>
    </row>
    <row r="199" spans="7:7" ht="20.100000000000001" customHeight="1" x14ac:dyDescent="0.25">
      <c r="G199" s="54"/>
    </row>
    <row r="200" spans="7:7" ht="20.100000000000001" customHeight="1" x14ac:dyDescent="0.25">
      <c r="G200" s="54"/>
    </row>
    <row r="201" spans="7:7" ht="20.100000000000001" customHeight="1" x14ac:dyDescent="0.25">
      <c r="G201" s="54"/>
    </row>
    <row r="202" spans="7:7" ht="20.100000000000001" customHeight="1" x14ac:dyDescent="0.25">
      <c r="G202" s="54"/>
    </row>
    <row r="203" spans="7:7" ht="20.100000000000001" customHeight="1" x14ac:dyDescent="0.25">
      <c r="G203" s="54"/>
    </row>
    <row r="204" spans="7:7" ht="20.100000000000001" customHeight="1" x14ac:dyDescent="0.25">
      <c r="G204" s="54"/>
    </row>
    <row r="205" spans="7:7" ht="20.100000000000001" customHeight="1" x14ac:dyDescent="0.25">
      <c r="G205" s="54"/>
    </row>
    <row r="206" spans="7:7" ht="20.100000000000001" customHeight="1" x14ac:dyDescent="0.25">
      <c r="G206" s="54"/>
    </row>
    <row r="207" spans="7:7" ht="20.100000000000001" customHeight="1" x14ac:dyDescent="0.25">
      <c r="G207" s="54"/>
    </row>
    <row r="208" spans="7:7" ht="20.100000000000001" customHeight="1" x14ac:dyDescent="0.25">
      <c r="G208" s="54"/>
    </row>
    <row r="209" spans="7:7" ht="20.100000000000001" customHeight="1" x14ac:dyDescent="0.25">
      <c r="G209" s="54"/>
    </row>
    <row r="210" spans="7:7" ht="20.100000000000001" customHeight="1" x14ac:dyDescent="0.25">
      <c r="G210" s="54"/>
    </row>
    <row r="211" spans="7:7" ht="20.100000000000001" customHeight="1" x14ac:dyDescent="0.25">
      <c r="G211" s="54"/>
    </row>
    <row r="212" spans="7:7" ht="20.100000000000001" customHeight="1" x14ac:dyDescent="0.25">
      <c r="G212" s="54"/>
    </row>
    <row r="213" spans="7:7" ht="20.100000000000001" customHeight="1" x14ac:dyDescent="0.25">
      <c r="G213" s="54"/>
    </row>
    <row r="214" spans="7:7" ht="20.100000000000001" customHeight="1" x14ac:dyDescent="0.25">
      <c r="G214" s="54"/>
    </row>
    <row r="215" spans="7:7" ht="20.100000000000001" customHeight="1" x14ac:dyDescent="0.25">
      <c r="G215" s="54"/>
    </row>
    <row r="216" spans="7:7" ht="20.100000000000001" customHeight="1" x14ac:dyDescent="0.25">
      <c r="G216" s="54"/>
    </row>
    <row r="217" spans="7:7" ht="20.100000000000001" customHeight="1" x14ac:dyDescent="0.25">
      <c r="G217" s="54"/>
    </row>
    <row r="218" spans="7:7" ht="20.100000000000001" customHeight="1" x14ac:dyDescent="0.25">
      <c r="G218" s="54"/>
    </row>
    <row r="219" spans="7:7" ht="20.100000000000001" customHeight="1" x14ac:dyDescent="0.25">
      <c r="G219" s="54"/>
    </row>
    <row r="220" spans="7:7" ht="20.100000000000001" customHeight="1" x14ac:dyDescent="0.25">
      <c r="G220" s="54"/>
    </row>
    <row r="221" spans="7:7" ht="20.100000000000001" customHeight="1" x14ac:dyDescent="0.25">
      <c r="G221" s="54"/>
    </row>
    <row r="222" spans="7:7" ht="20.100000000000001" customHeight="1" x14ac:dyDescent="0.25">
      <c r="G222" s="54"/>
    </row>
    <row r="223" spans="7:7" ht="20.100000000000001" customHeight="1" x14ac:dyDescent="0.25">
      <c r="G223" s="54"/>
    </row>
    <row r="224" spans="7:7" ht="20.100000000000001" customHeight="1" x14ac:dyDescent="0.25">
      <c r="G224" s="54"/>
    </row>
    <row r="225" spans="7:7" ht="20.100000000000001" customHeight="1" x14ac:dyDescent="0.25">
      <c r="G225" s="54"/>
    </row>
    <row r="226" spans="7:7" ht="20.100000000000001" customHeight="1" x14ac:dyDescent="0.25">
      <c r="G226" s="54"/>
    </row>
    <row r="227" spans="7:7" ht="20.100000000000001" customHeight="1" x14ac:dyDescent="0.25">
      <c r="G227" s="54"/>
    </row>
    <row r="228" spans="7:7" ht="20.100000000000001" customHeight="1" x14ac:dyDescent="0.25">
      <c r="G228" s="54"/>
    </row>
    <row r="229" spans="7:7" ht="20.100000000000001" customHeight="1" x14ac:dyDescent="0.25">
      <c r="G229" s="54"/>
    </row>
    <row r="230" spans="7:7" ht="20.100000000000001" customHeight="1" x14ac:dyDescent="0.25">
      <c r="G230" s="54"/>
    </row>
    <row r="231" spans="7:7" ht="20.100000000000001" customHeight="1" x14ac:dyDescent="0.25">
      <c r="G231" s="54"/>
    </row>
    <row r="232" spans="7:7" ht="20.100000000000001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FU Tsip-kong, Aleox</cp:lastModifiedBy>
  <cp:lastPrinted>2017-09-27T10:47:07Z</cp:lastPrinted>
  <dcterms:created xsi:type="dcterms:W3CDTF">1999-05-11T09:23:49Z</dcterms:created>
  <dcterms:modified xsi:type="dcterms:W3CDTF">2017-09-27T10:47:09Z</dcterms:modified>
</cp:coreProperties>
</file>