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4965" tabRatio="718" activeTab="7"/>
  </bookViews>
  <sheets>
    <sheet name="Table1" sheetId="1" r:id="rId1"/>
    <sheet name="Monsupp" sheetId="2" r:id="rId2"/>
    <sheet name="Deposits" sheetId="3" r:id="rId3"/>
    <sheet name="Loans" sheetId="4" r:id="rId4"/>
    <sheet name="Monmarket" sheetId="5" r:id="rId5"/>
    <sheet name="Table2" sheetId="6" state="hidden" r:id="rId6"/>
    <sheet name="Table2A" sheetId="7" r:id="rId7"/>
    <sheet name="Qloans" sheetId="8" r:id="rId8"/>
  </sheets>
  <externalReferences>
    <externalReference r:id="rId11"/>
  </externalReferences>
  <definedNames>
    <definedName name="_xlnm.Print_Area" localSheetId="2">'Deposits'!$A$1:$J$35</definedName>
    <definedName name="_xlnm.Print_Area" localSheetId="3">'Loans'!$A$1:$F$56</definedName>
    <definedName name="_xlnm.Print_Area" localSheetId="4">'Monmarket'!$A$1:$F$47</definedName>
    <definedName name="_xlnm.Print_Area" localSheetId="1">'Monsupp'!$A$1:$K$54</definedName>
    <definedName name="_xlnm.Print_Area" localSheetId="7">'Qloans'!$A$1:$J$75</definedName>
    <definedName name="_xlnm.Print_Area" localSheetId="0">'Table1'!$A$1:$O$68</definedName>
    <definedName name="_xlnm.Print_Area" localSheetId="5">'Table2'!$A$1:$H$55</definedName>
    <definedName name="_xlnm.Print_Area" localSheetId="6">'Table2A'!$A$1:$H$59</definedName>
  </definedNames>
  <calcPr fullCalcOnLoad="1"/>
</workbook>
</file>

<file path=xl/sharedStrings.xml><?xml version="1.0" encoding="utf-8"?>
<sst xmlns="http://schemas.openxmlformats.org/spreadsheetml/2006/main" count="583" uniqueCount="222">
  <si>
    <t>(HK$mn)</t>
  </si>
  <si>
    <t>Sum-to-zero checking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</si>
  <si>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</si>
  <si>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</si>
  <si>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</si>
  <si>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</si>
  <si>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</si>
  <si>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</si>
  <si>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</si>
  <si>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</si>
  <si>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</si>
  <si>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</si>
  <si>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</si>
  <si>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>Total Deposits</t>
  </si>
  <si>
    <t>Total Demand deposits</t>
  </si>
  <si>
    <t>Total Savings deposits</t>
  </si>
  <si>
    <t>Total Time deposits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</si>
  <si>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</si>
  <si>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</si>
  <si>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</si>
  <si>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</si>
  <si>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</si>
  <si>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</si>
  <si>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</si>
  <si>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</si>
  <si>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</si>
  <si>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</si>
  <si>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</si>
  <si>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</si>
  <si>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Total Loans and advances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</si>
  <si>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</si>
  <si>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</si>
  <si>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</si>
  <si>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</si>
  <si>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</si>
  <si>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</si>
  <si>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</si>
  <si>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</si>
  <si>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US$</t>
  </si>
  <si>
    <t>Loans in other foreign currencies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</si>
  <si>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</si>
  <si>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</si>
  <si>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</si>
  <si>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</si>
  <si>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</si>
  <si>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</si>
  <si>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</si>
  <si>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</si>
  <si>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</si>
  <si>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</si>
  <si>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</si>
  <si>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</si>
  <si>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</si>
  <si>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</si>
  <si>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</si>
  <si>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</si>
  <si>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</si>
  <si>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</si>
  <si>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</si>
  <si>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</si>
  <si>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</si>
  <si>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</si>
  <si>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</si>
  <si>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</si>
  <si>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Negotiable certificates of deposit issued by banks and</t>
  </si>
  <si>
    <t>held outside the monetary sector (G)</t>
  </si>
  <si>
    <t xml:space="preserve">Deposits with restricted licence banks and </t>
  </si>
  <si>
    <t>deposit-taking companies (H)</t>
  </si>
  <si>
    <t>Negotiable certificates of deposits issued by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</si>
  <si>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</si>
  <si>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</si>
  <si>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</si>
  <si>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</si>
  <si>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</si>
  <si>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</si>
  <si>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</si>
  <si>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</si>
  <si>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</si>
  <si>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</si>
  <si>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</si>
  <si>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</si>
  <si>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</si>
  <si>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</si>
  <si>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</si>
  <si>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</si>
  <si>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</si>
  <si>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</si>
  <si>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</si>
  <si>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</si>
  <si>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</si>
  <si>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</si>
  <si>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</si>
  <si>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</si>
  <si>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</si>
  <si>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</si>
  <si>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</si>
  <si>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</si>
  <si>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</si>
  <si>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>Deposit-taking Companies liabilities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</si>
  <si>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</si>
  <si>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</si>
  <si>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</si>
  <si>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</si>
  <si>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</si>
  <si>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</si>
  <si>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</si>
  <si>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</si>
  <si>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</si>
  <si>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</si>
  <si>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</si>
  <si>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</si>
  <si>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</si>
  <si>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(HK$ Mn)</t>
  </si>
  <si>
    <t>Unadjusted % change from</t>
  </si>
  <si>
    <t>Sectors</t>
  </si>
  <si>
    <t>earlier quarters to current quarter</t>
  </si>
  <si>
    <t>3 months</t>
  </si>
  <si>
    <t>6 months</t>
  </si>
  <si>
    <t>12 months</t>
  </si>
  <si>
    <t>Trade Financing</t>
  </si>
  <si>
    <t>Manufacturing</t>
  </si>
  <si>
    <t>Transport and transport equipment</t>
  </si>
  <si>
    <t>Building, construction, property</t>
  </si>
  <si>
    <t xml:space="preserve">   development and investment</t>
  </si>
  <si>
    <t>Wholesale and retail trade</t>
  </si>
  <si>
    <t>Financial concerns *</t>
  </si>
  <si>
    <t>Individuals:</t>
  </si>
  <si>
    <t xml:space="preserve">   to purchase flats in the Home</t>
  </si>
  <si>
    <t xml:space="preserve">   Ownership Scheme and Private</t>
  </si>
  <si>
    <t xml:space="preserve">   Sector Participation Scheme</t>
  </si>
  <si>
    <t xml:space="preserve">   to purchase other residential</t>
  </si>
  <si>
    <t xml:space="preserve">   property</t>
  </si>
  <si>
    <t xml:space="preserve">   other purposes</t>
  </si>
  <si>
    <t>Others</t>
  </si>
  <si>
    <t>#</t>
  </si>
  <si>
    <t>With the introduction of the new Return on Loans and Advances and Provisions (as revised from the Return on Loans and Advances</t>
  </si>
  <si>
    <t>for Use in Hong Kong) as from December 1994, a number of AIs have reclassified certain components.  As a result, the figures are not</t>
  </si>
  <si>
    <t>strictly comparable with those of previous quarters.   The percentage changes given above have been adjusted, so far  as possible, to</t>
  </si>
  <si>
    <t xml:space="preserve"> remove the reclassification effect and therefore cannot be calculated directly from the published figures.</t>
  </si>
  <si>
    <t>This excludes funds advanced to authorized institutions.</t>
  </si>
  <si>
    <t>Stockbrokers</t>
  </si>
  <si>
    <t>Authorized</t>
  </si>
  <si>
    <t xml:space="preserve">Restricted </t>
  </si>
  <si>
    <t>Deposit-taking</t>
  </si>
  <si>
    <t>Institutions</t>
  </si>
  <si>
    <t>Licensed Banks</t>
  </si>
  <si>
    <t>Licence Banks</t>
  </si>
  <si>
    <t>Companies</t>
  </si>
  <si>
    <t>1.</t>
  </si>
  <si>
    <t xml:space="preserve">(a) Textiles </t>
  </si>
  <si>
    <t xml:space="preserve">    (i)   cotton</t>
  </si>
  <si>
    <t xml:space="preserve">    (ii)  other</t>
  </si>
  <si>
    <t>(b) Footwear &amp; wearing apparel</t>
  </si>
  <si>
    <t>(c) Metal products &amp; engineering</t>
  </si>
  <si>
    <t>(d) Rubber, plastics &amp; chemicals</t>
  </si>
  <si>
    <t>(e) Shipbuilding &amp; repair</t>
  </si>
  <si>
    <t>(e) Electrical &amp; electronic</t>
  </si>
  <si>
    <t>(f) Food</t>
  </si>
  <si>
    <t>(g) Beverages &amp; tobacco</t>
  </si>
  <si>
    <t>(h) Printing &amp; publishing</t>
  </si>
  <si>
    <t>(i) Miscellaneous</t>
  </si>
  <si>
    <t>2.</t>
  </si>
  <si>
    <t>Agriculture and fisheries</t>
  </si>
  <si>
    <t>(a) Fisheries</t>
  </si>
  <si>
    <t>(b) Livestock &amp; livestock products</t>
  </si>
  <si>
    <t>(c) Vegetables &amp; horticultures</t>
  </si>
  <si>
    <t>3.</t>
  </si>
  <si>
    <t>(a) Shipping</t>
  </si>
  <si>
    <t>(b) Taxis and public light buses</t>
  </si>
  <si>
    <t>(c) Others</t>
  </si>
  <si>
    <t>4.</t>
  </si>
  <si>
    <t>5.</t>
  </si>
  <si>
    <t xml:space="preserve">Building, construction, property </t>
  </si>
  <si>
    <t xml:space="preserve">    development and investment</t>
  </si>
  <si>
    <t>(a) Property development and investment</t>
  </si>
  <si>
    <t xml:space="preserve">    (i)   Industrial</t>
  </si>
  <si>
    <t xml:space="preserve">    (ii)  Residential</t>
  </si>
  <si>
    <t xml:space="preserve">    (iii) Commercial</t>
  </si>
  <si>
    <t xml:space="preserve">    (iv)  Other properties</t>
  </si>
  <si>
    <t>(b) Other</t>
  </si>
  <si>
    <t>6.</t>
  </si>
  <si>
    <t>7.</t>
  </si>
  <si>
    <t>Mining and quarrying</t>
  </si>
  <si>
    <t xml:space="preserve">8.    Miscellaneous </t>
  </si>
  <si>
    <t>(a) Hotels, boarding houses &amp; catering</t>
  </si>
  <si>
    <t>(b) Financial concerns #</t>
  </si>
  <si>
    <t xml:space="preserve">    (i)   Investment companies</t>
  </si>
  <si>
    <t xml:space="preserve">    (ii)  Insurance companies</t>
  </si>
  <si>
    <t xml:space="preserve">    (iii) Futures brokers</t>
  </si>
  <si>
    <t xml:space="preserve">    (iv)  Finance companies and others</t>
  </si>
  <si>
    <t>(c) Stockbrokers</t>
  </si>
  <si>
    <t>(d) Professional &amp; private individuals</t>
  </si>
  <si>
    <t xml:space="preserve">    (ii)  to purchase other residential property</t>
  </si>
  <si>
    <t xml:space="preserve">    (iii) for credit card advances*</t>
  </si>
  <si>
    <t xml:space="preserve">    (iv)  for other business purposes*</t>
  </si>
  <si>
    <t xml:space="preserve">    (v)   for other private purposes*</t>
  </si>
  <si>
    <t>(e) All others</t>
  </si>
  <si>
    <t>9.</t>
  </si>
  <si>
    <t>Loans and advances for use in Hong Kong</t>
  </si>
  <si>
    <t># Exclude loans to purchase shares, which are included in item 8(e).</t>
  </si>
  <si>
    <t>* Some figures are combined to ensure the confidentiality of data.</t>
  </si>
  <si>
    <t>TABLE 1B:  CURRENCY CIRCULATION AND MONEY SUPPLY IN HONG KONG</t>
  </si>
  <si>
    <t>TABLE 1C:  DEPOSITS  FROM  CUSTOMERS IN HONG KONG</t>
  </si>
  <si>
    <t>TABLE 1D: LOANS AND ADVANCES TO CUSTOMERS ANALYSED BY TYPE: HONG KONG</t>
  </si>
  <si>
    <t>TABLE 1E: HONG KONG MONEY MARKET</t>
  </si>
  <si>
    <t>TABLE 2B: ANALYSIS OF LOANS AND ADVANCES FOR USE IN HONG KONG</t>
  </si>
  <si>
    <t>Dec 1999</t>
  </si>
  <si>
    <t>Electricity, gas and telecommunications</t>
  </si>
  <si>
    <t xml:space="preserve">   Ownership Scheme, Private</t>
  </si>
  <si>
    <t xml:space="preserve">   Sector Participation Scheme and </t>
  </si>
  <si>
    <t xml:space="preserve">   Tenants Purchase Scheme</t>
  </si>
  <si>
    <t xml:space="preserve">    (i)   to purchase flats in Home Ownership Scheme,</t>
  </si>
  <si>
    <t xml:space="preserve">           Private Sector Participation Scheme</t>
  </si>
  <si>
    <t xml:space="preserve">            and Tenants Purchase Scheme</t>
  </si>
  <si>
    <t>#    Including those where place of use is unknown.</t>
  </si>
  <si>
    <t>Sep 2000</t>
  </si>
  <si>
    <t>TABLE  1A  :  HONG KONG MONETARY  STATISTICS  -  Sep 2000</t>
  </si>
  <si>
    <t>Earlier months (% change to Sep 2000)</t>
  </si>
  <si>
    <t>(As at last day of the quarter ended Sep 2000)</t>
  </si>
  <si>
    <t>TABLE 2A : QUARTERLY ANALYSIS OF LOANS FOR USE IN HONG KONG BY SECTOR -  SEP 2000</t>
  </si>
  <si>
    <t>Adjusted# % change from earlier quarters to  Sep 2000</t>
  </si>
  <si>
    <t>(As at end of Sep 2000)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</si>
</sst>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#,##0.0_);\(#,##0.0\)"/>
    <numFmt numFmtId="186" formatCode="0.0_)"/>
    <numFmt numFmtId="187" formatCode="0_)"/>
    <numFmt numFmtId="188" formatCode=";;;"/>
    <numFmt numFmtId="189" formatCode="0.00_)"/>
    <numFmt numFmtId="190" formatCode="0.000_)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0__"/>
    <numFmt numFmtId="199" formatCode="#,##0__"/>
    <numFmt numFmtId="200" formatCode="mmm\ yyyy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0"/>
      <color indexed="12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3"/>
      <name val="Times New Roman"/>
      <family val="1"/>
    </font>
    <font>
      <b/>
      <u val="single"/>
      <sz val="11"/>
      <name val="Times New Roman"/>
      <family val="1"/>
    </font>
    <font>
      <sz val="9"/>
      <name val="新細明體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>
      <alignment horizontal="centerContinuous"/>
    </xf>
    <xf numFmtId="184" fontId="0" fillId="0" borderId="0" xfId="0" applyNumberFormat="1" applyAlignment="1" applyProtection="1">
      <alignment horizontal="left"/>
      <protection/>
    </xf>
    <xf numFmtId="187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84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186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84" fontId="5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84" fontId="7" fillId="0" borderId="0" xfId="0" applyNumberFormat="1" applyFont="1" applyAlignment="1" applyProtection="1" quotePrefix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84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84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4" fontId="9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184" fontId="7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0" fontId="12" fillId="0" borderId="0" xfId="0" applyFont="1" applyAlignment="1" applyProtection="1">
      <alignment horizontal="centerContinuous"/>
      <protection/>
    </xf>
    <xf numFmtId="0" fontId="13" fillId="0" borderId="0" xfId="0" applyFont="1" applyAlignment="1">
      <alignment/>
    </xf>
    <xf numFmtId="0" fontId="15" fillId="0" borderId="0" xfId="0" applyFont="1" applyAlignment="1" applyProtection="1">
      <alignment horizontal="centerContinuous"/>
      <protection/>
    </xf>
    <xf numFmtId="0" fontId="16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192" fontId="17" fillId="0" borderId="0" xfId="15" applyNumberFormat="1" applyFont="1" applyAlignment="1" applyProtection="1">
      <alignment/>
      <protection/>
    </xf>
    <xf numFmtId="191" fontId="17" fillId="0" borderId="0" xfId="15" applyNumberFormat="1" applyFont="1" applyAlignment="1" applyProtection="1">
      <alignment/>
      <protection/>
    </xf>
    <xf numFmtId="192" fontId="16" fillId="0" borderId="0" xfId="15" applyNumberFormat="1" applyFont="1" applyAlignment="1">
      <alignment/>
    </xf>
    <xf numFmtId="191" fontId="16" fillId="0" borderId="0" xfId="15" applyNumberFormat="1" applyFont="1" applyAlignment="1">
      <alignment/>
    </xf>
    <xf numFmtId="0" fontId="13" fillId="0" borderId="0" xfId="0" applyFont="1" applyAlignment="1" applyProtection="1" quotePrefix="1">
      <alignment horizontal="left"/>
      <protection/>
    </xf>
    <xf numFmtId="184" fontId="13" fillId="0" borderId="0" xfId="0" applyNumberFormat="1" applyFont="1" applyAlignment="1" applyProtection="1">
      <alignment horizontal="centerContinuous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84" fontId="13" fillId="0" borderId="0" xfId="0" applyNumberFormat="1" applyFont="1" applyAlignment="1" applyProtection="1">
      <alignment horizontal="right"/>
      <protection/>
    </xf>
    <xf numFmtId="184" fontId="15" fillId="0" borderId="0" xfId="0" applyNumberFormat="1" applyFont="1" applyAlignment="1" applyProtection="1">
      <alignment horizontal="right"/>
      <protection/>
    </xf>
    <xf numFmtId="184" fontId="13" fillId="0" borderId="0" xfId="0" applyNumberFormat="1" applyFont="1" applyAlignment="1" applyProtection="1">
      <alignment horizontal="left"/>
      <protection/>
    </xf>
    <xf numFmtId="37" fontId="13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left"/>
      <protection/>
    </xf>
    <xf numFmtId="37" fontId="13" fillId="0" borderId="0" xfId="0" applyNumberFormat="1" applyFont="1" applyAlignment="1" applyProtection="1">
      <alignment horizontal="right"/>
      <protection/>
    </xf>
    <xf numFmtId="192" fontId="17" fillId="0" borderId="0" xfId="15" applyNumberFormat="1" applyFont="1" applyAlignment="1" applyProtection="1">
      <alignment horizontal="right"/>
      <protection/>
    </xf>
    <xf numFmtId="0" fontId="16" fillId="0" borderId="0" xfId="0" applyFont="1" applyAlignment="1">
      <alignment/>
    </xf>
    <xf numFmtId="192" fontId="19" fillId="0" borderId="0" xfId="15" applyNumberFormat="1" applyFont="1" applyAlignment="1" applyProtection="1">
      <alignment horizontal="right"/>
      <protection/>
    </xf>
    <xf numFmtId="192" fontId="20" fillId="0" borderId="0" xfId="15" applyNumberFormat="1" applyFont="1" applyAlignment="1">
      <alignment horizontal="right"/>
    </xf>
    <xf numFmtId="184" fontId="21" fillId="0" borderId="0" xfId="0" applyNumberFormat="1" applyFont="1" applyAlignment="1" applyProtection="1">
      <alignment horizontal="left"/>
      <protection/>
    </xf>
    <xf numFmtId="184" fontId="13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Continuous"/>
      <protection/>
    </xf>
    <xf numFmtId="37" fontId="15" fillId="0" borderId="0" xfId="0" applyNumberFormat="1" applyFont="1" applyAlignment="1" applyProtection="1">
      <alignment horizontal="right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3" fontId="17" fillId="0" borderId="0" xfId="0" applyNumberFormat="1" applyFont="1" applyAlignment="1" applyProtection="1">
      <alignment horizontal="right"/>
      <protection/>
    </xf>
    <xf numFmtId="184" fontId="15" fillId="0" borderId="0" xfId="0" applyNumberFormat="1" applyFont="1" applyAlignment="1" applyProtection="1">
      <alignment horizontal="left"/>
      <protection/>
    </xf>
    <xf numFmtId="192" fontId="13" fillId="0" borderId="0" xfId="15" applyNumberFormat="1" applyFont="1" applyAlignment="1">
      <alignment/>
    </xf>
    <xf numFmtId="184" fontId="13" fillId="0" borderId="0" xfId="0" applyNumberFormat="1" applyFont="1" applyAlignment="1" applyProtection="1">
      <alignment horizontal="fill"/>
      <protection/>
    </xf>
    <xf numFmtId="37" fontId="9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>
      <alignment horizontal="right"/>
    </xf>
    <xf numFmtId="0" fontId="19" fillId="0" borderId="0" xfId="0" applyFont="1" applyAlignment="1" applyProtection="1" quotePrefix="1">
      <alignment horizontal="centerContinuous"/>
      <protection/>
    </xf>
    <xf numFmtId="0" fontId="22" fillId="0" borderId="0" xfId="0" applyFont="1" applyAlignment="1" applyProtection="1" quotePrefix="1">
      <alignment horizontal="centerContinuous"/>
      <protection/>
    </xf>
    <xf numFmtId="192" fontId="17" fillId="0" borderId="0" xfId="15" applyNumberFormat="1" applyFont="1" applyAlignment="1" applyProtection="1">
      <alignment horizontal="right"/>
      <protection locked="0"/>
    </xf>
    <xf numFmtId="194" fontId="13" fillId="0" borderId="0" xfId="15" applyNumberFormat="1" applyFont="1" applyAlignment="1" applyProtection="1">
      <alignment horizontal="right"/>
      <protection/>
    </xf>
    <xf numFmtId="194" fontId="13" fillId="0" borderId="0" xfId="15" applyNumberFormat="1" applyFont="1" applyAlignment="1" applyProtection="1">
      <alignment/>
      <protection/>
    </xf>
    <xf numFmtId="194" fontId="13" fillId="0" borderId="0" xfId="15" applyNumberFormat="1" applyFont="1" applyAlignment="1" applyProtection="1">
      <alignment horizontal="left"/>
      <protection/>
    </xf>
    <xf numFmtId="194" fontId="13" fillId="0" borderId="0" xfId="15" applyNumberFormat="1" applyFont="1" applyAlignment="1" applyProtection="1">
      <alignment/>
      <protection/>
    </xf>
    <xf numFmtId="192" fontId="13" fillId="0" borderId="0" xfId="15" applyNumberFormat="1" applyFont="1" applyAlignment="1">
      <alignment horizontal="right"/>
    </xf>
    <xf numFmtId="194" fontId="13" fillId="0" borderId="0" xfId="15" applyNumberFormat="1" applyFont="1" applyAlignment="1">
      <alignment horizontal="right"/>
    </xf>
    <xf numFmtId="194" fontId="13" fillId="0" borderId="0" xfId="15" applyNumberFormat="1" applyFont="1" applyAlignment="1">
      <alignment horizontal="left"/>
    </xf>
    <xf numFmtId="194" fontId="13" fillId="0" borderId="0" xfId="15" applyNumberFormat="1" applyFont="1" applyAlignment="1">
      <alignment/>
    </xf>
    <xf numFmtId="192" fontId="17" fillId="0" borderId="0" xfId="15" applyNumberFormat="1" applyFont="1" applyAlignment="1" applyProtection="1">
      <alignment/>
      <protection locked="0"/>
    </xf>
    <xf numFmtId="184" fontId="13" fillId="0" borderId="0" xfId="0" applyNumberFormat="1" applyFont="1" applyAlignment="1" applyProtection="1">
      <alignment/>
      <protection/>
    </xf>
    <xf numFmtId="184" fontId="15" fillId="0" borderId="0" xfId="0" applyNumberFormat="1" applyFont="1" applyAlignment="1" applyProtection="1">
      <alignment horizontal="centerContinuous"/>
      <protection/>
    </xf>
    <xf numFmtId="0" fontId="15" fillId="0" borderId="0" xfId="0" applyFont="1" applyAlignment="1">
      <alignment horizontal="centerContinuous"/>
    </xf>
    <xf numFmtId="186" fontId="13" fillId="0" borderId="0" xfId="0" applyNumberFormat="1" applyFont="1" applyAlignment="1" applyProtection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21" fillId="0" borderId="0" xfId="0" applyFont="1" applyAlignment="1">
      <alignment horizontal="centerContinuous"/>
    </xf>
    <xf numFmtId="0" fontId="4" fillId="0" borderId="0" xfId="0" applyFont="1" applyAlignment="1" applyProtection="1" quotePrefix="1">
      <alignment horizontal="left"/>
      <protection/>
    </xf>
    <xf numFmtId="184" fontId="14" fillId="0" borderId="0" xfId="0" applyNumberFormat="1" applyFont="1" applyAlignment="1" applyProtection="1" quotePrefix="1">
      <alignment horizontal="right"/>
      <protection/>
    </xf>
    <xf numFmtId="184" fontId="13" fillId="0" borderId="0" xfId="0" applyNumberFormat="1" applyFont="1" applyAlignment="1" applyProtection="1" quotePrefix="1">
      <alignment horizontal="left"/>
      <protection/>
    </xf>
    <xf numFmtId="0" fontId="14" fillId="0" borderId="0" xfId="0" applyFont="1" applyAlignment="1" applyProtection="1" quotePrefix="1">
      <alignment horizontal="right"/>
      <protection/>
    </xf>
    <xf numFmtId="194" fontId="17" fillId="0" borderId="0" xfId="15" applyNumberFormat="1" applyFont="1" applyAlignment="1" applyProtection="1">
      <alignment/>
      <protection/>
    </xf>
    <xf numFmtId="194" fontId="16" fillId="0" borderId="0" xfId="15" applyNumberFormat="1" applyFont="1" applyAlignment="1">
      <alignment/>
    </xf>
    <xf numFmtId="192" fontId="4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 quotePrefix="1">
      <alignment horizontal="right"/>
      <protection/>
    </xf>
    <xf numFmtId="0" fontId="4" fillId="0" borderId="0" xfId="0" applyFont="1" applyAlignment="1" quotePrefix="1">
      <alignment horizontal="left"/>
    </xf>
    <xf numFmtId="199" fontId="8" fillId="0" borderId="0" xfId="15" applyNumberFormat="1" applyFont="1" applyAlignment="1" applyProtection="1">
      <alignment/>
      <protection/>
    </xf>
    <xf numFmtId="0" fontId="0" fillId="0" borderId="0" xfId="0" applyFont="1" applyAlignment="1">
      <alignment horizontal="right"/>
    </xf>
    <xf numFmtId="199" fontId="4" fillId="0" borderId="0" xfId="15" applyNumberFormat="1" applyFont="1" applyAlignment="1" applyProtection="1">
      <alignment horizontal="right"/>
      <protection/>
    </xf>
    <xf numFmtId="192" fontId="13" fillId="0" borderId="0" xfId="0" applyNumberFormat="1" applyFont="1" applyAlignment="1">
      <alignment/>
    </xf>
    <xf numFmtId="194" fontId="18" fillId="0" borderId="0" xfId="15" applyNumberFormat="1" applyFont="1" applyAlignment="1" applyProtection="1">
      <alignment/>
      <protection/>
    </xf>
    <xf numFmtId="200" fontId="22" fillId="0" borderId="0" xfId="0" applyNumberFormat="1" applyFont="1" applyAlignment="1" applyProtection="1" quotePrefix="1">
      <alignment horizontal="right"/>
      <protection/>
    </xf>
    <xf numFmtId="17" fontId="13" fillId="0" borderId="0" xfId="0" applyNumberFormat="1" applyFont="1" applyAlignment="1">
      <alignment/>
    </xf>
    <xf numFmtId="200" fontId="14" fillId="0" borderId="0" xfId="0" applyNumberFormat="1" applyFont="1" applyAlignment="1" applyProtection="1" quotePrefix="1">
      <alignment horizontal="right"/>
      <protection/>
    </xf>
    <xf numFmtId="0" fontId="23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184" fontId="24" fillId="0" borderId="0" xfId="0" applyNumberFormat="1" applyFont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AB\PRESS\XTABL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TABLE2"/>
    </sheetNames>
    <sheetDataSet>
      <sheetData sheetId="0">
        <row r="2">
          <cell r="A2">
            <v>115256.557</v>
          </cell>
          <cell r="C2">
            <v>-0.79171</v>
          </cell>
          <cell r="E2">
            <v>3.38635</v>
          </cell>
          <cell r="G2">
            <v>-5.12216</v>
          </cell>
        </row>
        <row r="3">
          <cell r="A3">
            <v>75519.89</v>
          </cell>
          <cell r="C3">
            <v>-1.5951</v>
          </cell>
          <cell r="E3">
            <v>-4.77065</v>
          </cell>
          <cell r="G3">
            <v>-7.93695</v>
          </cell>
        </row>
        <row r="4">
          <cell r="A4">
            <v>106224.006</v>
          </cell>
          <cell r="C4">
            <v>0.4339</v>
          </cell>
          <cell r="E4">
            <v>0.33392</v>
          </cell>
          <cell r="G4">
            <v>6.14937</v>
          </cell>
        </row>
        <row r="5">
          <cell r="A5">
            <v>389558.987</v>
          </cell>
          <cell r="C5">
            <v>-1.2779</v>
          </cell>
          <cell r="E5">
            <v>-0.06022</v>
          </cell>
          <cell r="G5">
            <v>2.1188</v>
          </cell>
        </row>
        <row r="6">
          <cell r="A6">
            <v>128081.386</v>
          </cell>
          <cell r="C6">
            <v>-5.2491</v>
          </cell>
          <cell r="E6">
            <v>-10.39994</v>
          </cell>
          <cell r="G6">
            <v>-15.71197</v>
          </cell>
        </row>
        <row r="7">
          <cell r="A7">
            <v>191460.107</v>
          </cell>
          <cell r="C7">
            <v>10.2656</v>
          </cell>
          <cell r="E7">
            <v>4.33937</v>
          </cell>
          <cell r="G7">
            <v>-1.241</v>
          </cell>
        </row>
        <row r="8">
          <cell r="A8">
            <v>84434.617</v>
          </cell>
          <cell r="C8">
            <v>-0.37703</v>
          </cell>
          <cell r="E8">
            <v>1.23509</v>
          </cell>
          <cell r="G8">
            <v>11.04971</v>
          </cell>
        </row>
        <row r="9">
          <cell r="A9">
            <v>535953.395</v>
          </cell>
          <cell r="C9">
            <v>0.34688</v>
          </cell>
          <cell r="E9">
            <v>0.57337</v>
          </cell>
          <cell r="G9">
            <v>0.2156</v>
          </cell>
        </row>
        <row r="10">
          <cell r="A10">
            <v>147746.031</v>
          </cell>
          <cell r="C10">
            <v>4.49501</v>
          </cell>
          <cell r="E10">
            <v>5.79143</v>
          </cell>
          <cell r="G10">
            <v>8.46173</v>
          </cell>
        </row>
        <row r="11">
          <cell r="A11">
            <v>227935.514</v>
          </cell>
          <cell r="C11">
            <v>36.69673</v>
          </cell>
          <cell r="E11">
            <v>37.77667</v>
          </cell>
          <cell r="G11">
            <v>28.45516</v>
          </cell>
        </row>
        <row r="12">
          <cell r="A12">
            <v>2002170.49</v>
          </cell>
          <cell r="C12">
            <v>3.78759</v>
          </cell>
          <cell r="E12">
            <v>3.54467</v>
          </cell>
          <cell r="G12">
            <v>2.43088</v>
          </cell>
        </row>
        <row r="13">
          <cell r="C13">
            <v>68.6806</v>
          </cell>
          <cell r="E13">
            <v>68.84875</v>
          </cell>
          <cell r="G13">
            <v>96.49256</v>
          </cell>
        </row>
        <row r="14">
          <cell r="C14">
            <v>35.39513</v>
          </cell>
          <cell r="E14">
            <v>37.46698</v>
          </cell>
          <cell r="G14">
            <v>27.13722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9"/>
  <sheetViews>
    <sheetView zoomScale="80" zoomScaleNormal="80" workbookViewId="0" topLeftCell="A1">
      <selection activeCell="H48" sqref="H48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24" customWidth="1"/>
    <col min="6" max="6" width="5.28125" style="0" customWidth="1"/>
    <col min="7" max="7" width="1.7109375" style="23" customWidth="1"/>
    <col min="8" max="8" width="12.7109375" style="0" customWidth="1"/>
    <col min="9" max="9" width="1.7109375" style="24" customWidth="1"/>
    <col min="10" max="10" width="5.28125" style="0" customWidth="1"/>
    <col min="11" max="11" width="1.7109375" style="23" customWidth="1"/>
    <col min="12" max="12" width="12.7109375" style="0" customWidth="1"/>
    <col min="13" max="13" width="1.7109375" style="24" customWidth="1"/>
    <col min="14" max="14" width="5.28125" style="0" customWidth="1"/>
    <col min="15" max="15" width="1.7109375" style="15" customWidth="1"/>
    <col min="16" max="16" width="1.7109375" style="0" customWidth="1"/>
    <col min="17" max="20" width="5.7109375" style="0" customWidth="1"/>
  </cols>
  <sheetData>
    <row r="1" spans="1:16" ht="15">
      <c r="A1" s="38"/>
      <c r="B1" s="38"/>
      <c r="C1" s="38"/>
      <c r="D1" s="38"/>
      <c r="E1" s="54"/>
      <c r="F1" s="38"/>
      <c r="G1" s="53"/>
      <c r="H1" s="38"/>
      <c r="I1" s="54"/>
      <c r="J1" s="38"/>
      <c r="K1" s="53"/>
      <c r="L1" s="38"/>
      <c r="M1" s="54"/>
      <c r="N1" s="38"/>
      <c r="O1" s="52"/>
      <c r="P1" s="21"/>
    </row>
    <row r="2" spans="1:16" ht="20.25">
      <c r="A2" s="11" t="s">
        <v>216</v>
      </c>
      <c r="B2" s="91"/>
      <c r="C2" s="91"/>
      <c r="D2" s="41"/>
      <c r="E2" s="91"/>
      <c r="F2" s="91"/>
      <c r="G2" s="91"/>
      <c r="H2" s="91"/>
      <c r="I2" s="41"/>
      <c r="J2" s="41"/>
      <c r="K2" s="41"/>
      <c r="L2" s="41"/>
      <c r="M2" s="41"/>
      <c r="N2" s="41"/>
      <c r="O2" s="52"/>
      <c r="P2" s="21"/>
    </row>
    <row r="3" spans="1:16" ht="15">
      <c r="A3" s="38"/>
      <c r="B3" s="38"/>
      <c r="C3" s="38"/>
      <c r="D3" s="38"/>
      <c r="E3" s="54"/>
      <c r="F3" s="38"/>
      <c r="G3" s="53"/>
      <c r="H3" s="38"/>
      <c r="I3" s="54"/>
      <c r="J3" s="38"/>
      <c r="K3" s="53"/>
      <c r="L3" s="38"/>
      <c r="M3" s="54"/>
      <c r="N3" s="38"/>
      <c r="O3" s="52"/>
      <c r="P3" s="21"/>
    </row>
    <row r="4" spans="1:16" ht="15">
      <c r="A4" s="38"/>
      <c r="B4" s="38"/>
      <c r="C4" s="38"/>
      <c r="D4" s="38"/>
      <c r="E4" s="54"/>
      <c r="F4" s="38"/>
      <c r="G4" s="53"/>
      <c r="H4" s="38"/>
      <c r="I4" s="54"/>
      <c r="J4" s="38"/>
      <c r="K4" s="53"/>
      <c r="L4" s="38"/>
      <c r="M4" s="54"/>
      <c r="N4" s="38"/>
      <c r="O4" s="52"/>
      <c r="P4" s="21"/>
    </row>
    <row r="5" spans="1:16" ht="15">
      <c r="A5" s="38"/>
      <c r="B5" s="38"/>
      <c r="C5" s="38"/>
      <c r="D5" s="38"/>
      <c r="E5" s="54"/>
      <c r="F5" s="38"/>
      <c r="G5" s="53"/>
      <c r="H5" s="38"/>
      <c r="I5" s="54"/>
      <c r="J5" s="38"/>
      <c r="K5" s="53"/>
      <c r="L5" s="38"/>
      <c r="M5" s="54"/>
      <c r="N5" s="38"/>
      <c r="O5" s="52"/>
      <c r="P5" s="21"/>
    </row>
    <row r="6" spans="1:16" ht="15">
      <c r="A6" s="38"/>
      <c r="B6" s="38"/>
      <c r="C6" s="38"/>
      <c r="D6" s="38"/>
      <c r="E6" s="54"/>
      <c r="F6" s="38"/>
      <c r="G6" s="53"/>
      <c r="H6" s="38"/>
      <c r="I6" s="54"/>
      <c r="J6" s="38"/>
      <c r="K6" s="53"/>
      <c r="L6" s="38"/>
      <c r="M6" s="54"/>
      <c r="N6" s="55" t="s">
        <v>0</v>
      </c>
      <c r="O6" s="52"/>
      <c r="P6" s="21"/>
    </row>
    <row r="7" spans="1:20" ht="15">
      <c r="A7" s="38"/>
      <c r="B7" s="38"/>
      <c r="C7" s="98" t="s">
        <v>215</v>
      </c>
      <c r="D7" s="90" t="s">
        <v>217</v>
      </c>
      <c r="E7" s="41"/>
      <c r="F7" s="41"/>
      <c r="G7" s="91"/>
      <c r="H7" s="91"/>
      <c r="I7" s="91"/>
      <c r="J7" s="91"/>
      <c r="K7" s="91"/>
      <c r="L7" s="41"/>
      <c r="M7" s="41"/>
      <c r="N7" s="41"/>
      <c r="O7" s="52"/>
      <c r="P7" s="21"/>
      <c r="R7" s="2"/>
      <c r="S7" s="2"/>
      <c r="T7" s="2"/>
    </row>
    <row r="8" spans="1:17" ht="15">
      <c r="A8" s="38"/>
      <c r="B8" s="38"/>
      <c r="C8" s="38"/>
      <c r="D8" s="38"/>
      <c r="E8" s="54"/>
      <c r="F8" s="38"/>
      <c r="G8" s="53"/>
      <c r="H8" s="38"/>
      <c r="I8" s="54"/>
      <c r="J8" s="38"/>
      <c r="K8" s="53"/>
      <c r="L8" s="38"/>
      <c r="M8" s="54"/>
      <c r="N8" s="38"/>
      <c r="O8" s="52"/>
      <c r="P8" s="21"/>
      <c r="Q8" s="3"/>
    </row>
    <row r="9" spans="1:20" ht="15">
      <c r="A9" s="38"/>
      <c r="B9" s="38"/>
      <c r="C9" s="38"/>
      <c r="D9" s="113">
        <v>36769</v>
      </c>
      <c r="E9" s="70"/>
      <c r="F9" s="44"/>
      <c r="G9" s="69"/>
      <c r="H9" s="113">
        <v>36707</v>
      </c>
      <c r="I9" s="70"/>
      <c r="J9" s="44"/>
      <c r="K9" s="69"/>
      <c r="L9" s="113">
        <v>36433</v>
      </c>
      <c r="M9" s="70"/>
      <c r="N9" s="44"/>
      <c r="O9" s="52"/>
      <c r="P9" s="5"/>
      <c r="Q9" s="14" t="s">
        <v>1</v>
      </c>
      <c r="R9" s="2"/>
      <c r="S9" s="2"/>
      <c r="T9" s="2"/>
    </row>
    <row r="10" spans="1:20" ht="15">
      <c r="A10" s="72" t="s">
        <v>2</v>
      </c>
      <c r="B10" s="38"/>
      <c r="C10" s="38"/>
      <c r="D10" s="38"/>
      <c r="E10" s="54"/>
      <c r="F10" s="114"/>
      <c r="G10" s="53"/>
      <c r="H10" s="114"/>
      <c r="I10" s="54"/>
      <c r="J10" s="38"/>
      <c r="K10" s="53"/>
      <c r="L10" s="38"/>
      <c r="M10" s="54"/>
      <c r="N10" s="38"/>
      <c r="O10" s="52"/>
      <c r="P10" s="5"/>
      <c r="Q10" s="16"/>
      <c r="R10" s="16"/>
      <c r="S10" s="16"/>
      <c r="T10" s="16"/>
    </row>
    <row r="11" spans="1:20" ht="15">
      <c r="A11" s="38"/>
      <c r="B11" s="38"/>
      <c r="C11" s="38"/>
      <c r="D11" s="38"/>
      <c r="E11" s="54"/>
      <c r="F11" s="38"/>
      <c r="G11" s="53"/>
      <c r="H11" s="38"/>
      <c r="I11" s="54"/>
      <c r="J11" s="38"/>
      <c r="K11" s="53"/>
      <c r="L11" s="38"/>
      <c r="M11" s="54"/>
      <c r="N11" s="38"/>
      <c r="O11" s="52"/>
      <c r="P11" s="5"/>
      <c r="Q11" s="16"/>
      <c r="R11" s="16"/>
      <c r="S11" s="16"/>
      <c r="T11" s="16"/>
    </row>
    <row r="12" spans="1:20" ht="15">
      <c r="A12" s="57" t="s">
        <v>3</v>
      </c>
      <c r="B12" s="57"/>
      <c r="C12" s="79">
        <v>194215</v>
      </c>
      <c r="D12" s="79">
        <v>196036</v>
      </c>
      <c r="E12" s="80" t="s">
        <v>4</v>
      </c>
      <c r="F12" s="81">
        <v>-0.9289110163439318</v>
      </c>
      <c r="G12" s="82" t="s">
        <v>5</v>
      </c>
      <c r="H12" s="79">
        <v>193112</v>
      </c>
      <c r="I12" s="80" t="s">
        <v>4</v>
      </c>
      <c r="J12" s="81">
        <v>0.5711711338497878</v>
      </c>
      <c r="K12" s="82" t="s">
        <v>5</v>
      </c>
      <c r="L12" s="79">
        <v>186617</v>
      </c>
      <c r="M12" s="80" t="s">
        <v>4</v>
      </c>
      <c r="N12" s="81">
        <v>4.071440436830514</v>
      </c>
      <c r="O12" s="83" t="s">
        <v>5</v>
      </c>
      <c r="P12" s="7"/>
      <c r="Q12" s="15"/>
      <c r="R12" s="15"/>
      <c r="S12" s="15"/>
      <c r="T12" s="15"/>
    </row>
    <row r="13" spans="1:20" ht="15">
      <c r="A13" s="57" t="s">
        <v>6</v>
      </c>
      <c r="B13" s="57"/>
      <c r="C13" s="79">
        <v>25991</v>
      </c>
      <c r="D13" s="79">
        <v>27402</v>
      </c>
      <c r="E13" s="80" t="s">
        <v>4</v>
      </c>
      <c r="F13" s="81">
        <v>-5.149259178162183</v>
      </c>
      <c r="G13" s="82" t="s">
        <v>5</v>
      </c>
      <c r="H13" s="79">
        <v>22099</v>
      </c>
      <c r="I13" s="80" t="s">
        <v>4</v>
      </c>
      <c r="J13" s="81">
        <v>17.611656636046888</v>
      </c>
      <c r="K13" s="82" t="s">
        <v>5</v>
      </c>
      <c r="L13" s="79">
        <v>19791</v>
      </c>
      <c r="M13" s="80" t="s">
        <v>4</v>
      </c>
      <c r="N13" s="81">
        <v>31.32737102723459</v>
      </c>
      <c r="O13" s="83" t="s">
        <v>5</v>
      </c>
      <c r="P13" s="7"/>
      <c r="Q13" s="15"/>
      <c r="R13" s="15"/>
      <c r="S13" s="15"/>
      <c r="T13" s="15"/>
    </row>
    <row r="14" spans="1:20" ht="15">
      <c r="A14" s="57" t="s">
        <v>7</v>
      </c>
      <c r="B14" s="57"/>
      <c r="C14" s="79">
        <v>220206</v>
      </c>
      <c r="D14" s="79">
        <v>223438</v>
      </c>
      <c r="E14" s="80" t="s">
        <v>4</v>
      </c>
      <c r="F14" s="81">
        <v>-1.446486273597145</v>
      </c>
      <c r="G14" s="82" t="s">
        <v>5</v>
      </c>
      <c r="H14" s="79">
        <v>215211</v>
      </c>
      <c r="I14" s="80" t="s">
        <v>4</v>
      </c>
      <c r="J14" s="81">
        <v>2.320978016922922</v>
      </c>
      <c r="K14" s="82" t="s">
        <v>5</v>
      </c>
      <c r="L14" s="79">
        <v>206408</v>
      </c>
      <c r="M14" s="80" t="s">
        <v>4</v>
      </c>
      <c r="N14" s="81">
        <v>6.684818417890767</v>
      </c>
      <c r="O14" s="83" t="s">
        <v>5</v>
      </c>
      <c r="P14" s="17"/>
      <c r="Q14" s="35">
        <f>C14-C13-C12</f>
        <v>0</v>
      </c>
      <c r="R14" s="35">
        <f>D14-D13-D12</f>
        <v>0</v>
      </c>
      <c r="S14" s="35">
        <f>H14-H13-H12</f>
        <v>0</v>
      </c>
      <c r="T14" s="35">
        <f>L14-L13-L12</f>
        <v>0</v>
      </c>
    </row>
    <row r="15" spans="1:20" ht="15">
      <c r="A15" s="57" t="s">
        <v>8</v>
      </c>
      <c r="B15" s="38"/>
      <c r="C15" s="79">
        <v>1952456</v>
      </c>
      <c r="D15" s="79">
        <v>1941398</v>
      </c>
      <c r="E15" s="80" t="s">
        <v>4</v>
      </c>
      <c r="F15" s="81">
        <v>0.569589543205467</v>
      </c>
      <c r="G15" s="82" t="s">
        <v>5</v>
      </c>
      <c r="H15" s="79">
        <v>1922451</v>
      </c>
      <c r="I15" s="80" t="s">
        <v>4</v>
      </c>
      <c r="J15" s="81">
        <v>1.5607679987682275</v>
      </c>
      <c r="K15" s="82" t="s">
        <v>5</v>
      </c>
      <c r="L15" s="79">
        <v>1856680</v>
      </c>
      <c r="M15" s="80" t="s">
        <v>4</v>
      </c>
      <c r="N15" s="81">
        <v>5.158454876446129</v>
      </c>
      <c r="O15" s="83" t="s">
        <v>5</v>
      </c>
      <c r="P15" s="7"/>
      <c r="Q15" s="36"/>
      <c r="R15" s="36"/>
      <c r="S15" s="36"/>
      <c r="T15" s="36"/>
    </row>
    <row r="16" spans="1:20" ht="15">
      <c r="A16" s="57" t="s">
        <v>9</v>
      </c>
      <c r="B16" s="38"/>
      <c r="C16" s="79">
        <v>1553505</v>
      </c>
      <c r="D16" s="79">
        <v>1586242</v>
      </c>
      <c r="E16" s="80" t="s">
        <v>4</v>
      </c>
      <c r="F16" s="81">
        <v>-2.0638086748428037</v>
      </c>
      <c r="G16" s="82" t="s">
        <v>5</v>
      </c>
      <c r="H16" s="79">
        <v>1505897</v>
      </c>
      <c r="I16" s="80" t="s">
        <v>4</v>
      </c>
      <c r="J16" s="81">
        <v>3.161438000075705</v>
      </c>
      <c r="K16" s="82" t="s">
        <v>5</v>
      </c>
      <c r="L16" s="79">
        <v>1368759</v>
      </c>
      <c r="M16" s="80" t="s">
        <v>4</v>
      </c>
      <c r="N16" s="81">
        <v>13.497335907928274</v>
      </c>
      <c r="O16" s="83" t="s">
        <v>5</v>
      </c>
      <c r="P16" s="7"/>
      <c r="Q16" s="36"/>
      <c r="R16" s="36"/>
      <c r="S16" s="36"/>
      <c r="T16" s="36"/>
    </row>
    <row r="17" spans="1:20" ht="15">
      <c r="A17" s="57" t="s">
        <v>7</v>
      </c>
      <c r="B17" s="38"/>
      <c r="C17" s="79">
        <v>3505961</v>
      </c>
      <c r="D17" s="79">
        <v>3527641</v>
      </c>
      <c r="E17" s="80" t="s">
        <v>4</v>
      </c>
      <c r="F17" s="81">
        <v>-0.6145750091916966</v>
      </c>
      <c r="G17" s="82" t="s">
        <v>5</v>
      </c>
      <c r="H17" s="79">
        <v>3428348</v>
      </c>
      <c r="I17" s="80" t="s">
        <v>4</v>
      </c>
      <c r="J17" s="81">
        <v>2.2638600282118375</v>
      </c>
      <c r="K17" s="82" t="s">
        <v>5</v>
      </c>
      <c r="L17" s="79">
        <v>3225439</v>
      </c>
      <c r="M17" s="80" t="s">
        <v>4</v>
      </c>
      <c r="N17" s="81">
        <v>8.697172694941685</v>
      </c>
      <c r="O17" s="83" t="s">
        <v>5</v>
      </c>
      <c r="P17" s="7"/>
      <c r="Q17" s="35">
        <f>C17-C16-C15</f>
        <v>0</v>
      </c>
      <c r="R17" s="35">
        <f>D17-D16-D15</f>
        <v>1</v>
      </c>
      <c r="S17" s="35">
        <f>H17-H16-H15</f>
        <v>0</v>
      </c>
      <c r="T17" s="35">
        <f>L17-L16-L15</f>
        <v>0</v>
      </c>
    </row>
    <row r="18" spans="1:20" ht="15">
      <c r="A18" s="57" t="s">
        <v>10</v>
      </c>
      <c r="B18" s="38"/>
      <c r="C18" s="79">
        <v>1965856</v>
      </c>
      <c r="D18" s="79">
        <v>1954030</v>
      </c>
      <c r="E18" s="80" t="s">
        <v>4</v>
      </c>
      <c r="F18" s="81">
        <v>0.6052107695378339</v>
      </c>
      <c r="G18" s="82" t="s">
        <v>5</v>
      </c>
      <c r="H18" s="79">
        <v>1935097</v>
      </c>
      <c r="I18" s="80" t="s">
        <v>4</v>
      </c>
      <c r="J18" s="81">
        <v>1.5895327210987347</v>
      </c>
      <c r="K18" s="82" t="s">
        <v>5</v>
      </c>
      <c r="L18" s="79">
        <v>1868970</v>
      </c>
      <c r="M18" s="80" t="s">
        <v>4</v>
      </c>
      <c r="N18" s="81">
        <v>5.183924835604643</v>
      </c>
      <c r="O18" s="83" t="s">
        <v>5</v>
      </c>
      <c r="P18" s="7"/>
      <c r="Q18" s="36"/>
      <c r="R18" s="36"/>
      <c r="S18" s="36"/>
      <c r="T18" s="36"/>
    </row>
    <row r="19" spans="1:20" ht="15">
      <c r="A19" s="57" t="s">
        <v>9</v>
      </c>
      <c r="B19" s="38"/>
      <c r="C19" s="79">
        <v>1582142</v>
      </c>
      <c r="D19" s="79">
        <v>1614228</v>
      </c>
      <c r="E19" s="80" t="s">
        <v>4</v>
      </c>
      <c r="F19" s="81">
        <v>-1.9876993832345846</v>
      </c>
      <c r="G19" s="82" t="s">
        <v>5</v>
      </c>
      <c r="H19" s="79">
        <v>1535201</v>
      </c>
      <c r="I19" s="80" t="s">
        <v>4</v>
      </c>
      <c r="J19" s="81">
        <v>3.057645220397845</v>
      </c>
      <c r="K19" s="82" t="s">
        <v>5</v>
      </c>
      <c r="L19" s="79">
        <v>1405903</v>
      </c>
      <c r="M19" s="80" t="s">
        <v>4</v>
      </c>
      <c r="N19" s="81">
        <v>12.535644350997188</v>
      </c>
      <c r="O19" s="83" t="s">
        <v>5</v>
      </c>
      <c r="P19" s="7"/>
      <c r="Q19" s="36"/>
      <c r="R19" s="36"/>
      <c r="S19" s="36"/>
      <c r="T19" s="36"/>
    </row>
    <row r="20" spans="1:20" ht="15">
      <c r="A20" s="57" t="s">
        <v>7</v>
      </c>
      <c r="B20" s="38"/>
      <c r="C20" s="79">
        <v>3547998</v>
      </c>
      <c r="D20" s="79">
        <v>3568257</v>
      </c>
      <c r="E20" s="80" t="s">
        <v>4</v>
      </c>
      <c r="F20" s="81">
        <v>-0.5677561902071488</v>
      </c>
      <c r="G20" s="82" t="s">
        <v>5</v>
      </c>
      <c r="H20" s="79">
        <v>3470299</v>
      </c>
      <c r="I20" s="80" t="s">
        <v>4</v>
      </c>
      <c r="J20" s="81">
        <v>2.238971339357221</v>
      </c>
      <c r="K20" s="82" t="s">
        <v>5</v>
      </c>
      <c r="L20" s="79">
        <v>3274873</v>
      </c>
      <c r="M20" s="80" t="s">
        <v>4</v>
      </c>
      <c r="N20" s="81">
        <v>8.340018070929773</v>
      </c>
      <c r="O20" s="83" t="s">
        <v>5</v>
      </c>
      <c r="P20" s="7"/>
      <c r="Q20" s="35">
        <f>C20-C19-C18</f>
        <v>0</v>
      </c>
      <c r="R20" s="35">
        <f>D20-D19-D18</f>
        <v>-1</v>
      </c>
      <c r="S20" s="35">
        <f>H20-H19-H18</f>
        <v>1</v>
      </c>
      <c r="T20" s="35">
        <f>L20-L19-L18</f>
        <v>0</v>
      </c>
    </row>
    <row r="21" spans="1:20" ht="15">
      <c r="A21" s="38"/>
      <c r="B21" s="38"/>
      <c r="C21" s="84"/>
      <c r="D21" s="84"/>
      <c r="E21" s="85"/>
      <c r="F21" s="81"/>
      <c r="G21" s="86"/>
      <c r="H21" s="84"/>
      <c r="I21" s="85"/>
      <c r="J21" s="81"/>
      <c r="K21" s="86"/>
      <c r="L21" s="84"/>
      <c r="M21" s="85"/>
      <c r="N21" s="81"/>
      <c r="O21" s="87"/>
      <c r="P21" s="5"/>
      <c r="Q21" s="36"/>
      <c r="R21" s="36"/>
      <c r="S21" s="36"/>
      <c r="T21" s="36"/>
    </row>
    <row r="22" spans="1:20" ht="15">
      <c r="A22" s="57" t="s">
        <v>11</v>
      </c>
      <c r="B22" s="38"/>
      <c r="C22" s="79">
        <v>102263</v>
      </c>
      <c r="D22" s="79">
        <v>99445</v>
      </c>
      <c r="E22" s="80" t="s">
        <v>4</v>
      </c>
      <c r="F22" s="81">
        <v>2.833727185881642</v>
      </c>
      <c r="G22" s="82" t="s">
        <v>5</v>
      </c>
      <c r="H22" s="79">
        <v>102086</v>
      </c>
      <c r="I22" s="80" t="s">
        <v>4</v>
      </c>
      <c r="J22" s="81">
        <v>0.17338322590757116</v>
      </c>
      <c r="K22" s="82" t="s">
        <v>5</v>
      </c>
      <c r="L22" s="79">
        <v>98543</v>
      </c>
      <c r="M22" s="80" t="s">
        <v>4</v>
      </c>
      <c r="N22" s="81">
        <v>3.775001775874486</v>
      </c>
      <c r="O22" s="83" t="s">
        <v>5</v>
      </c>
      <c r="P22" s="7"/>
      <c r="Q22" s="36"/>
      <c r="R22" s="36"/>
      <c r="S22" s="36"/>
      <c r="T22" s="36"/>
    </row>
    <row r="23" spans="1:20" ht="15">
      <c r="A23" s="57" t="s">
        <v>12</v>
      </c>
      <c r="B23" s="38"/>
      <c r="C23" s="79">
        <v>89821.373</v>
      </c>
      <c r="D23" s="79">
        <v>89015.833</v>
      </c>
      <c r="E23" s="80" t="s">
        <v>4</v>
      </c>
      <c r="F23" s="81">
        <v>0.9049401357621463</v>
      </c>
      <c r="G23" s="82" t="s">
        <v>5</v>
      </c>
      <c r="H23" s="79">
        <v>90224.132</v>
      </c>
      <c r="I23" s="80" t="s">
        <v>4</v>
      </c>
      <c r="J23" s="81">
        <v>-0.4463983094899646</v>
      </c>
      <c r="K23" s="82" t="s">
        <v>5</v>
      </c>
      <c r="L23" s="79">
        <v>86945.554</v>
      </c>
      <c r="M23" s="80" t="s">
        <v>4</v>
      </c>
      <c r="N23" s="81">
        <v>3.307609035420029</v>
      </c>
      <c r="O23" s="83" t="s">
        <v>5</v>
      </c>
      <c r="P23" s="7"/>
      <c r="Q23" s="36"/>
      <c r="R23" s="36"/>
      <c r="S23" s="36"/>
      <c r="T23" s="36"/>
    </row>
    <row r="24" spans="1:20" ht="15">
      <c r="A24" s="38"/>
      <c r="B24" s="38"/>
      <c r="C24" s="79"/>
      <c r="D24" s="79"/>
      <c r="E24" s="85"/>
      <c r="F24" s="81"/>
      <c r="G24" s="86"/>
      <c r="H24" s="79"/>
      <c r="I24" s="85"/>
      <c r="J24" s="81"/>
      <c r="K24" s="86"/>
      <c r="L24" s="79"/>
      <c r="M24" s="85"/>
      <c r="N24" s="81"/>
      <c r="O24" s="87"/>
      <c r="P24" s="5"/>
      <c r="Q24" s="36"/>
      <c r="R24" s="36"/>
      <c r="S24" s="36"/>
      <c r="T24" s="36"/>
    </row>
    <row r="25" spans="1:20" ht="15">
      <c r="A25" s="38"/>
      <c r="B25" s="38"/>
      <c r="C25" s="79"/>
      <c r="D25" s="79"/>
      <c r="E25" s="85"/>
      <c r="F25" s="81"/>
      <c r="G25" s="86"/>
      <c r="H25" s="79"/>
      <c r="I25" s="85"/>
      <c r="J25" s="81"/>
      <c r="K25" s="86"/>
      <c r="L25" s="79"/>
      <c r="M25" s="85"/>
      <c r="N25" s="81"/>
      <c r="O25" s="87"/>
      <c r="P25" s="5"/>
      <c r="Q25" s="36"/>
      <c r="R25" s="36"/>
      <c r="S25" s="36"/>
      <c r="T25" s="36"/>
    </row>
    <row r="26" spans="1:20" ht="15">
      <c r="A26" s="72" t="s">
        <v>13</v>
      </c>
      <c r="B26" s="38"/>
      <c r="C26" s="79"/>
      <c r="D26" s="79"/>
      <c r="E26" s="85"/>
      <c r="F26" s="81"/>
      <c r="G26" s="86"/>
      <c r="H26" s="79"/>
      <c r="I26" s="85"/>
      <c r="J26" s="81"/>
      <c r="K26" s="86"/>
      <c r="L26" s="79"/>
      <c r="M26" s="85"/>
      <c r="N26" s="81"/>
      <c r="O26" s="87"/>
      <c r="P26" s="5"/>
      <c r="Q26" s="36"/>
      <c r="R26" s="36"/>
      <c r="S26" s="36"/>
      <c r="T26" s="36"/>
    </row>
    <row r="27" spans="1:20" ht="15">
      <c r="A27" s="38"/>
      <c r="B27" s="38"/>
      <c r="C27" s="79"/>
      <c r="D27" s="79"/>
      <c r="E27" s="85"/>
      <c r="F27" s="81"/>
      <c r="G27" s="86"/>
      <c r="H27" s="79"/>
      <c r="I27" s="85"/>
      <c r="J27" s="81"/>
      <c r="K27" s="86"/>
      <c r="L27" s="79"/>
      <c r="M27" s="85"/>
      <c r="N27" s="81"/>
      <c r="O27" s="87"/>
      <c r="P27" s="5"/>
      <c r="Q27" s="36"/>
      <c r="R27" s="36"/>
      <c r="S27" s="36"/>
      <c r="T27" s="36"/>
    </row>
    <row r="28" spans="1:20" ht="15">
      <c r="A28" s="57" t="s">
        <v>14</v>
      </c>
      <c r="B28" s="38"/>
      <c r="C28" s="79">
        <v>130385</v>
      </c>
      <c r="D28" s="79">
        <v>134422</v>
      </c>
      <c r="E28" s="80" t="s">
        <v>4</v>
      </c>
      <c r="F28" s="81">
        <v>-3.0032286381693467</v>
      </c>
      <c r="G28" s="82" t="s">
        <v>5</v>
      </c>
      <c r="H28" s="79">
        <v>124987</v>
      </c>
      <c r="I28" s="80" t="s">
        <v>4</v>
      </c>
      <c r="J28" s="81">
        <v>4.318849160312666</v>
      </c>
      <c r="K28" s="82" t="s">
        <v>5</v>
      </c>
      <c r="L28" s="79">
        <v>119463</v>
      </c>
      <c r="M28" s="80" t="s">
        <v>4</v>
      </c>
      <c r="N28" s="81">
        <v>9.142579710872823</v>
      </c>
      <c r="O28" s="83" t="s">
        <v>5</v>
      </c>
      <c r="P28" s="7"/>
      <c r="Q28" s="36"/>
      <c r="R28" s="36"/>
      <c r="S28" s="36"/>
      <c r="T28" s="36"/>
    </row>
    <row r="29" spans="1:20" ht="15">
      <c r="A29" s="57" t="s">
        <v>15</v>
      </c>
      <c r="B29" s="38"/>
      <c r="C29" s="79">
        <v>637161</v>
      </c>
      <c r="D29" s="79">
        <v>662865</v>
      </c>
      <c r="E29" s="80" t="s">
        <v>4</v>
      </c>
      <c r="F29" s="81">
        <v>-3.877712656423256</v>
      </c>
      <c r="G29" s="82" t="s">
        <v>5</v>
      </c>
      <c r="H29" s="79">
        <v>636225</v>
      </c>
      <c r="I29" s="80" t="s">
        <v>4</v>
      </c>
      <c r="J29" s="81">
        <v>0.14711776494165463</v>
      </c>
      <c r="K29" s="82" t="s">
        <v>5</v>
      </c>
      <c r="L29" s="79">
        <v>597932</v>
      </c>
      <c r="M29" s="80" t="s">
        <v>4</v>
      </c>
      <c r="N29" s="81">
        <v>6.5607794866305795</v>
      </c>
      <c r="O29" s="83" t="s">
        <v>5</v>
      </c>
      <c r="P29" s="7"/>
      <c r="Q29" s="36"/>
      <c r="R29" s="36"/>
      <c r="S29" s="36"/>
      <c r="T29" s="36"/>
    </row>
    <row r="30" spans="1:20" ht="15">
      <c r="A30" s="57" t="s">
        <v>16</v>
      </c>
      <c r="B30" s="38"/>
      <c r="C30" s="79">
        <v>2612357</v>
      </c>
      <c r="D30" s="79">
        <v>2600719</v>
      </c>
      <c r="E30" s="80" t="s">
        <v>4</v>
      </c>
      <c r="F30" s="81">
        <v>0.44749163596682706</v>
      </c>
      <c r="G30" s="82" t="s">
        <v>5</v>
      </c>
      <c r="H30" s="79">
        <v>2533233</v>
      </c>
      <c r="I30" s="80" t="s">
        <v>4</v>
      </c>
      <c r="J30" s="81">
        <v>3.123439494116795</v>
      </c>
      <c r="K30" s="82" t="s">
        <v>5</v>
      </c>
      <c r="L30" s="79">
        <v>2379926</v>
      </c>
      <c r="M30" s="80" t="s">
        <v>4</v>
      </c>
      <c r="N30" s="81">
        <v>9.766312061803603</v>
      </c>
      <c r="O30" s="83" t="s">
        <v>5</v>
      </c>
      <c r="P30" s="7"/>
      <c r="Q30" s="36">
        <f>C30-C31-C32-C33</f>
        <v>0</v>
      </c>
      <c r="R30" s="36">
        <f>D30-D31-D32-D33</f>
        <v>0</v>
      </c>
      <c r="S30" s="36">
        <f>H30-H31-H32-H33</f>
        <v>0</v>
      </c>
      <c r="T30" s="36">
        <f>L30-L31-L32-L33</f>
        <v>0</v>
      </c>
    </row>
    <row r="31" spans="1:20" ht="15">
      <c r="A31" s="57" t="s">
        <v>17</v>
      </c>
      <c r="B31" s="89"/>
      <c r="C31" s="79">
        <v>2577590</v>
      </c>
      <c r="D31" s="79">
        <v>2567518</v>
      </c>
      <c r="E31" s="80" t="s">
        <v>4</v>
      </c>
      <c r="F31" s="81">
        <v>0.39228546791103724</v>
      </c>
      <c r="G31" s="82" t="s">
        <v>5</v>
      </c>
      <c r="H31" s="79">
        <v>2499013</v>
      </c>
      <c r="I31" s="80" t="s">
        <v>4</v>
      </c>
      <c r="J31" s="81">
        <v>3.144321378080079</v>
      </c>
      <c r="K31" s="82" t="s">
        <v>5</v>
      </c>
      <c r="L31" s="79">
        <v>2338190</v>
      </c>
      <c r="M31" s="80" t="s">
        <v>4</v>
      </c>
      <c r="N31" s="81">
        <v>10.238688900388766</v>
      </c>
      <c r="O31" s="83" t="s">
        <v>5</v>
      </c>
      <c r="P31" s="7"/>
      <c r="Q31" s="36"/>
      <c r="R31" s="36"/>
      <c r="S31" s="36"/>
      <c r="T31" s="36"/>
    </row>
    <row r="32" spans="1:20" ht="15">
      <c r="A32" s="57" t="s">
        <v>18</v>
      </c>
      <c r="B32" s="89"/>
      <c r="C32" s="79">
        <v>28696</v>
      </c>
      <c r="D32" s="79">
        <v>26926</v>
      </c>
      <c r="E32" s="80" t="s">
        <v>4</v>
      </c>
      <c r="F32" s="81">
        <v>6.573572012181543</v>
      </c>
      <c r="G32" s="82" t="s">
        <v>5</v>
      </c>
      <c r="H32" s="79">
        <v>28497</v>
      </c>
      <c r="I32" s="80" t="s">
        <v>4</v>
      </c>
      <c r="J32" s="81">
        <v>0.698319121311016</v>
      </c>
      <c r="K32" s="82" t="s">
        <v>5</v>
      </c>
      <c r="L32" s="79">
        <v>35721</v>
      </c>
      <c r="M32" s="80" t="s">
        <v>4</v>
      </c>
      <c r="N32" s="81">
        <v>-19.666302735085807</v>
      </c>
      <c r="O32" s="83" t="s">
        <v>5</v>
      </c>
      <c r="P32" s="7"/>
      <c r="Q32" s="36"/>
      <c r="R32" s="36"/>
      <c r="S32" s="36"/>
      <c r="T32" s="36"/>
    </row>
    <row r="33" spans="1:20" ht="15">
      <c r="A33" s="57" t="s">
        <v>19</v>
      </c>
      <c r="B33" s="89"/>
      <c r="C33" s="79">
        <v>6071</v>
      </c>
      <c r="D33" s="79">
        <v>6275</v>
      </c>
      <c r="E33" s="80" t="s">
        <v>4</v>
      </c>
      <c r="F33" s="81">
        <v>-3.250996015936252</v>
      </c>
      <c r="G33" s="82" t="s">
        <v>5</v>
      </c>
      <c r="H33" s="79">
        <v>5723</v>
      </c>
      <c r="I33" s="80" t="s">
        <v>4</v>
      </c>
      <c r="J33" s="81">
        <v>6.080726891490485</v>
      </c>
      <c r="K33" s="82" t="s">
        <v>5</v>
      </c>
      <c r="L33" s="79">
        <v>6015</v>
      </c>
      <c r="M33" s="80" t="s">
        <v>4</v>
      </c>
      <c r="N33" s="81">
        <v>0.9310058187863604</v>
      </c>
      <c r="O33" s="83" t="s">
        <v>5</v>
      </c>
      <c r="P33" s="7"/>
      <c r="Q33" s="35"/>
      <c r="R33" s="35"/>
      <c r="S33" s="35"/>
      <c r="T33" s="35"/>
    </row>
    <row r="34" spans="1:20" ht="15">
      <c r="A34" s="57" t="s">
        <v>20</v>
      </c>
      <c r="B34" s="38"/>
      <c r="C34" s="79">
        <v>1812926</v>
      </c>
      <c r="D34" s="79">
        <v>1800031</v>
      </c>
      <c r="E34" s="80" t="s">
        <v>4</v>
      </c>
      <c r="F34" s="81">
        <v>0.7163765512927256</v>
      </c>
      <c r="G34" s="82" t="s">
        <v>5</v>
      </c>
      <c r="H34" s="79">
        <v>1777570</v>
      </c>
      <c r="I34" s="80" t="s">
        <v>4</v>
      </c>
      <c r="J34" s="81">
        <v>1.9890074652475107</v>
      </c>
      <c r="K34" s="82" t="s">
        <v>5</v>
      </c>
      <c r="L34" s="79">
        <v>1712503</v>
      </c>
      <c r="M34" s="80" t="s">
        <v>4</v>
      </c>
      <c r="N34" s="81">
        <v>5.864106515433832</v>
      </c>
      <c r="O34" s="83" t="s">
        <v>5</v>
      </c>
      <c r="P34" s="7"/>
      <c r="Q34" s="36">
        <f>C34-C35-C36-C37</f>
        <v>0.4320000000298023</v>
      </c>
      <c r="R34" s="36">
        <f>D34-D35-D36-D37</f>
        <v>0.05400000000372529</v>
      </c>
      <c r="S34" s="36">
        <f>H34-H35-H36-H37</f>
        <v>0.6270000000949949</v>
      </c>
      <c r="T34" s="36">
        <f>L34-L35-L36-L37</f>
        <v>-0.2669999999925494</v>
      </c>
    </row>
    <row r="35" spans="1:20" ht="15">
      <c r="A35" s="57" t="s">
        <v>21</v>
      </c>
      <c r="B35" s="38"/>
      <c r="C35" s="79">
        <v>104393</v>
      </c>
      <c r="D35" s="79">
        <v>107020</v>
      </c>
      <c r="E35" s="80" t="s">
        <v>4</v>
      </c>
      <c r="F35" s="81">
        <v>-2.454681367968604</v>
      </c>
      <c r="G35" s="82" t="s">
        <v>5</v>
      </c>
      <c r="H35" s="79">
        <v>102888</v>
      </c>
      <c r="I35" s="80" t="s">
        <v>4</v>
      </c>
      <c r="J35" s="81">
        <v>1.4627556177591288</v>
      </c>
      <c r="K35" s="82" t="s">
        <v>5</v>
      </c>
      <c r="L35" s="79">
        <v>99672</v>
      </c>
      <c r="M35" s="80" t="s">
        <v>4</v>
      </c>
      <c r="N35" s="81">
        <v>4.736535837547166</v>
      </c>
      <c r="O35" s="83" t="s">
        <v>5</v>
      </c>
      <c r="P35" s="7"/>
      <c r="Q35" s="36"/>
      <c r="R35" s="36"/>
      <c r="S35" s="36"/>
      <c r="T35" s="36"/>
    </row>
    <row r="36" spans="1:20" ht="15">
      <c r="A36" s="57" t="s">
        <v>22</v>
      </c>
      <c r="B36" s="38"/>
      <c r="C36" s="79">
        <v>438967</v>
      </c>
      <c r="D36" s="79">
        <v>466789</v>
      </c>
      <c r="E36" s="80" t="s">
        <v>4</v>
      </c>
      <c r="F36" s="81">
        <v>-5.960294694176596</v>
      </c>
      <c r="G36" s="82" t="s">
        <v>5</v>
      </c>
      <c r="H36" s="79">
        <v>443365</v>
      </c>
      <c r="I36" s="80" t="s">
        <v>4</v>
      </c>
      <c r="J36" s="81">
        <v>-0.9919592209579093</v>
      </c>
      <c r="K36" s="82" t="s">
        <v>5</v>
      </c>
      <c r="L36" s="79">
        <v>413702</v>
      </c>
      <c r="M36" s="80" t="s">
        <v>4</v>
      </c>
      <c r="N36" s="81">
        <v>6.107052902814104</v>
      </c>
      <c r="O36" s="83" t="s">
        <v>5</v>
      </c>
      <c r="P36" s="7"/>
      <c r="Q36" s="36"/>
      <c r="R36" s="36"/>
      <c r="S36" s="36"/>
      <c r="T36" s="36"/>
    </row>
    <row r="37" spans="1:20" ht="15">
      <c r="A37" s="57" t="s">
        <v>23</v>
      </c>
      <c r="B37" s="38"/>
      <c r="C37" s="79">
        <v>1269565.568</v>
      </c>
      <c r="D37" s="79">
        <v>1226221.946</v>
      </c>
      <c r="E37" s="80" t="s">
        <v>4</v>
      </c>
      <c r="F37" s="81">
        <v>3.5347289404980273</v>
      </c>
      <c r="G37" s="82" t="s">
        <v>5</v>
      </c>
      <c r="H37" s="79">
        <v>1231316.373</v>
      </c>
      <c r="I37" s="80" t="s">
        <v>4</v>
      </c>
      <c r="J37" s="81">
        <v>3.1063661491651544</v>
      </c>
      <c r="K37" s="82" t="s">
        <v>5</v>
      </c>
      <c r="L37" s="79">
        <v>1199129.267</v>
      </c>
      <c r="M37" s="80" t="s">
        <v>4</v>
      </c>
      <c r="N37" s="81">
        <v>5.873953954623971</v>
      </c>
      <c r="O37" s="83" t="s">
        <v>5</v>
      </c>
      <c r="P37" s="7"/>
      <c r="Q37" s="36"/>
      <c r="R37" s="36"/>
      <c r="S37" s="36"/>
      <c r="T37" s="36"/>
    </row>
    <row r="38" spans="1:20" ht="15">
      <c r="A38" s="57" t="s">
        <v>24</v>
      </c>
      <c r="B38" s="38"/>
      <c r="C38" s="79">
        <v>978442</v>
      </c>
      <c r="D38" s="79">
        <v>992839</v>
      </c>
      <c r="E38" s="80" t="s">
        <v>4</v>
      </c>
      <c r="F38" s="81">
        <v>-1.4500840518956295</v>
      </c>
      <c r="G38" s="82" t="s">
        <v>5</v>
      </c>
      <c r="H38" s="79">
        <v>907074</v>
      </c>
      <c r="I38" s="80" t="s">
        <v>4</v>
      </c>
      <c r="J38" s="81">
        <v>7.86793580237115</v>
      </c>
      <c r="K38" s="82" t="s">
        <v>5</v>
      </c>
      <c r="L38" s="79">
        <v>783505</v>
      </c>
      <c r="M38" s="80" t="s">
        <v>4</v>
      </c>
      <c r="N38" s="81">
        <v>24.880122015813555</v>
      </c>
      <c r="O38" s="83" t="s">
        <v>5</v>
      </c>
      <c r="P38" s="7"/>
      <c r="Q38" s="36"/>
      <c r="R38" s="36"/>
      <c r="S38" s="36"/>
      <c r="T38" s="36"/>
    </row>
    <row r="39" spans="1:20" ht="15">
      <c r="A39" s="57" t="s">
        <v>25</v>
      </c>
      <c r="B39" s="38"/>
      <c r="C39" s="79">
        <v>588534.855</v>
      </c>
      <c r="D39" s="79">
        <v>605135.077</v>
      </c>
      <c r="E39" s="80" t="s">
        <v>4</v>
      </c>
      <c r="F39" s="81">
        <v>-2.7432258731879955</v>
      </c>
      <c r="G39" s="82" t="s">
        <v>5</v>
      </c>
      <c r="H39" s="79">
        <v>609802.036</v>
      </c>
      <c r="I39" s="80" t="s">
        <v>4</v>
      </c>
      <c r="J39" s="81">
        <v>-3.487554934959249</v>
      </c>
      <c r="K39" s="82" t="s">
        <v>5</v>
      </c>
      <c r="L39" s="79">
        <v>601312.501</v>
      </c>
      <c r="M39" s="80" t="s">
        <v>4</v>
      </c>
      <c r="N39" s="81">
        <v>-2.1249593146243484</v>
      </c>
      <c r="O39" s="83" t="s">
        <v>5</v>
      </c>
      <c r="P39" s="7"/>
      <c r="Q39" s="36"/>
      <c r="R39" s="36"/>
      <c r="S39" s="36"/>
      <c r="T39" s="36"/>
    </row>
    <row r="40" spans="1:20" ht="15">
      <c r="A40" s="57" t="s">
        <v>26</v>
      </c>
      <c r="B40" s="38"/>
      <c r="C40" s="79">
        <v>1566977.006</v>
      </c>
      <c r="D40" s="79">
        <v>1597974.404</v>
      </c>
      <c r="E40" s="80" t="s">
        <v>4</v>
      </c>
      <c r="F40" s="81">
        <v>-1.9397931482762374</v>
      </c>
      <c r="G40" s="82" t="s">
        <v>5</v>
      </c>
      <c r="H40" s="79">
        <v>1516875.99</v>
      </c>
      <c r="I40" s="80" t="s">
        <v>4</v>
      </c>
      <c r="J40" s="81">
        <v>3.3029078402117875</v>
      </c>
      <c r="K40" s="82" t="s">
        <v>5</v>
      </c>
      <c r="L40" s="79">
        <v>1384817.511</v>
      </c>
      <c r="M40" s="80" t="s">
        <v>4</v>
      </c>
      <c r="N40" s="81">
        <v>13.15404329834476</v>
      </c>
      <c r="O40" s="83" t="s">
        <v>5</v>
      </c>
      <c r="P40" s="7"/>
      <c r="Q40" s="36">
        <f>C40-C39-C38</f>
        <v>0.15100000007078052</v>
      </c>
      <c r="R40" s="36">
        <f>D40-D39-D38</f>
        <v>0.3270000000484288</v>
      </c>
      <c r="S40" s="36">
        <f>H40-H39-H38</f>
        <v>-0.045999999972991645</v>
      </c>
      <c r="T40" s="36">
        <f>L40-L39-L38</f>
        <v>0.009999999892897904</v>
      </c>
    </row>
    <row r="41" spans="1:20" ht="15">
      <c r="A41" s="57" t="s">
        <v>27</v>
      </c>
      <c r="B41" s="38"/>
      <c r="C41" s="79">
        <v>3379903</v>
      </c>
      <c r="D41" s="79">
        <v>3398006</v>
      </c>
      <c r="E41" s="80" t="s">
        <v>4</v>
      </c>
      <c r="F41" s="81">
        <v>-0.5327536207999657</v>
      </c>
      <c r="G41" s="82" t="s">
        <v>5</v>
      </c>
      <c r="H41" s="79">
        <v>3294446</v>
      </c>
      <c r="I41" s="80" t="s">
        <v>4</v>
      </c>
      <c r="J41" s="81">
        <v>2.593971793740124</v>
      </c>
      <c r="K41" s="82" t="s">
        <v>5</v>
      </c>
      <c r="L41" s="79">
        <v>3097320</v>
      </c>
      <c r="M41" s="80" t="s">
        <v>4</v>
      </c>
      <c r="N41" s="81">
        <v>9.123468030426295</v>
      </c>
      <c r="O41" s="83" t="s">
        <v>5</v>
      </c>
      <c r="P41" s="7"/>
      <c r="Q41" s="35">
        <f>C41-C40-C34</f>
        <v>-0.006000000052154064</v>
      </c>
      <c r="R41" s="35">
        <f>D41-D40-D34</f>
        <v>0.5959999999031425</v>
      </c>
      <c r="S41" s="35">
        <f>H41-H40-H34</f>
        <v>0.010000000009313226</v>
      </c>
      <c r="T41" s="35">
        <f>L41-L40-L34</f>
        <v>-0.5109999999403954</v>
      </c>
    </row>
    <row r="42" spans="1:20" ht="15">
      <c r="A42" s="38"/>
      <c r="B42" s="38"/>
      <c r="C42" s="79"/>
      <c r="D42" s="79"/>
      <c r="E42" s="85"/>
      <c r="F42" s="81"/>
      <c r="G42" s="86"/>
      <c r="H42" s="79"/>
      <c r="I42" s="85"/>
      <c r="J42" s="81"/>
      <c r="K42" s="86"/>
      <c r="L42" s="79"/>
      <c r="M42" s="85"/>
      <c r="N42" s="81"/>
      <c r="O42" s="83"/>
      <c r="P42" s="18"/>
      <c r="Q42" s="36">
        <f>C41-C30-C29-C28</f>
        <v>0</v>
      </c>
      <c r="R42" s="36">
        <f>D41-D30-D29-D28</f>
        <v>0</v>
      </c>
      <c r="S42" s="36">
        <f>H41-H30-H29-H28</f>
        <v>1</v>
      </c>
      <c r="T42" s="36">
        <f>L41-L30-L29-L28</f>
        <v>-1</v>
      </c>
    </row>
    <row r="43" spans="1:20" ht="15">
      <c r="A43" s="57" t="s">
        <v>28</v>
      </c>
      <c r="B43" s="38"/>
      <c r="C43" s="79">
        <v>4813</v>
      </c>
      <c r="D43" s="79">
        <v>5030</v>
      </c>
      <c r="E43" s="80" t="s">
        <v>4</v>
      </c>
      <c r="F43" s="81">
        <v>-4.314115308151088</v>
      </c>
      <c r="G43" s="82" t="s">
        <v>5</v>
      </c>
      <c r="H43" s="79">
        <v>27706</v>
      </c>
      <c r="I43" s="80" t="s">
        <v>4</v>
      </c>
      <c r="J43" s="81">
        <v>-82.62831155706345</v>
      </c>
      <c r="K43" s="82" t="s">
        <v>5</v>
      </c>
      <c r="L43" s="79">
        <v>28772</v>
      </c>
      <c r="M43" s="80" t="s">
        <v>4</v>
      </c>
      <c r="N43" s="81">
        <v>-83.27193104407063</v>
      </c>
      <c r="O43" s="83" t="s">
        <v>5</v>
      </c>
      <c r="P43" s="7"/>
      <c r="Q43" s="36"/>
      <c r="R43" s="36"/>
      <c r="S43" s="36"/>
      <c r="T43" s="36"/>
    </row>
    <row r="44" spans="1:20" ht="15">
      <c r="A44" s="38"/>
      <c r="B44" s="38"/>
      <c r="C44" s="79"/>
      <c r="D44" s="88"/>
      <c r="E44" s="85"/>
      <c r="F44" s="81"/>
      <c r="G44" s="86"/>
      <c r="H44" s="79"/>
      <c r="I44" s="85"/>
      <c r="J44" s="81"/>
      <c r="K44" s="86"/>
      <c r="L44" s="79"/>
      <c r="M44" s="85"/>
      <c r="N44" s="81"/>
      <c r="O44" s="87"/>
      <c r="P44" s="5"/>
      <c r="Q44" s="36"/>
      <c r="R44" s="36"/>
      <c r="S44" s="36"/>
      <c r="T44" s="36"/>
    </row>
    <row r="45" spans="1:20" ht="15">
      <c r="A45" s="38"/>
      <c r="B45" s="38"/>
      <c r="C45" s="79"/>
      <c r="D45" s="88"/>
      <c r="E45" s="85"/>
      <c r="F45" s="81"/>
      <c r="G45" s="86"/>
      <c r="H45" s="79"/>
      <c r="I45" s="85"/>
      <c r="J45" s="81"/>
      <c r="K45" s="86"/>
      <c r="L45" s="79"/>
      <c r="M45" s="85"/>
      <c r="N45" s="81"/>
      <c r="O45" s="87"/>
      <c r="P45" s="5"/>
      <c r="Q45" s="36"/>
      <c r="R45" s="36"/>
      <c r="S45" s="36"/>
      <c r="T45" s="36"/>
    </row>
    <row r="46" spans="1:20" ht="15">
      <c r="A46" s="72" t="s">
        <v>29</v>
      </c>
      <c r="B46" s="38"/>
      <c r="C46" s="79"/>
      <c r="D46" s="88"/>
      <c r="E46" s="85"/>
      <c r="F46" s="81"/>
      <c r="G46" s="86"/>
      <c r="H46" s="79"/>
      <c r="I46" s="85"/>
      <c r="J46" s="81"/>
      <c r="K46" s="86"/>
      <c r="L46" s="79"/>
      <c r="M46" s="85"/>
      <c r="N46" s="81"/>
      <c r="O46" s="87"/>
      <c r="P46" s="5"/>
      <c r="Q46" s="36"/>
      <c r="R46" s="36"/>
      <c r="S46" s="36"/>
      <c r="T46" s="36"/>
    </row>
    <row r="47" spans="1:20" ht="15">
      <c r="A47" s="38"/>
      <c r="B47" s="38"/>
      <c r="C47" s="79"/>
      <c r="D47" s="88"/>
      <c r="E47" s="85"/>
      <c r="F47" s="81"/>
      <c r="G47" s="86"/>
      <c r="H47" s="79"/>
      <c r="I47" s="85"/>
      <c r="J47" s="81"/>
      <c r="K47" s="86"/>
      <c r="L47" s="79"/>
      <c r="M47" s="85"/>
      <c r="N47" s="81"/>
      <c r="O47" s="87"/>
      <c r="P47" s="5"/>
      <c r="Q47" s="36"/>
      <c r="R47" s="36"/>
      <c r="S47" s="36"/>
      <c r="T47" s="36"/>
    </row>
    <row r="48" spans="1:20" ht="15">
      <c r="A48" s="45" t="s">
        <v>30</v>
      </c>
      <c r="B48" s="38"/>
      <c r="C48" s="79">
        <v>2002170.49</v>
      </c>
      <c r="D48" s="88">
        <v>2025006.405</v>
      </c>
      <c r="E48" s="80" t="s">
        <v>4</v>
      </c>
      <c r="F48" s="81">
        <v>-1.1276959393123605</v>
      </c>
      <c r="G48" s="82" t="s">
        <v>5</v>
      </c>
      <c r="H48" s="79">
        <v>1929103.866</v>
      </c>
      <c r="I48" s="80" t="s">
        <v>4</v>
      </c>
      <c r="J48" s="81">
        <v>3.7875940890370003</v>
      </c>
      <c r="K48" s="82" t="s">
        <v>5</v>
      </c>
      <c r="L48" s="79">
        <v>1954655.043</v>
      </c>
      <c r="M48" s="80" t="s">
        <v>4</v>
      </c>
      <c r="N48" s="81">
        <v>2.4308865735753358</v>
      </c>
      <c r="O48" s="83" t="s">
        <v>5</v>
      </c>
      <c r="P48" s="7"/>
      <c r="Q48" s="36">
        <f>C48-C49-C50-C51</f>
        <v>-0.5100000000093132</v>
      </c>
      <c r="R48" s="36">
        <f>D48-D49-D50-D51</f>
        <v>-0.5949999999720603</v>
      </c>
      <c r="S48" s="36">
        <f>H48-H49-H50-H51</f>
        <v>-0.1340000000782311</v>
      </c>
      <c r="T48" s="36">
        <f>L48-L49-L50-L51</f>
        <v>1.04300000006333</v>
      </c>
    </row>
    <row r="49" spans="1:20" ht="15">
      <c r="A49" s="99" t="s">
        <v>31</v>
      </c>
      <c r="B49" s="89"/>
      <c r="C49" s="79">
        <v>103614</v>
      </c>
      <c r="D49" s="88">
        <v>102761</v>
      </c>
      <c r="E49" s="80" t="s">
        <v>4</v>
      </c>
      <c r="F49" s="81">
        <v>0.8300814511341912</v>
      </c>
      <c r="G49" s="82" t="s">
        <v>5</v>
      </c>
      <c r="H49" s="79">
        <v>104901</v>
      </c>
      <c r="I49" s="80" t="s">
        <v>4</v>
      </c>
      <c r="J49" s="81">
        <v>-1.2268710498470057</v>
      </c>
      <c r="K49" s="82" t="s">
        <v>5</v>
      </c>
      <c r="L49" s="79">
        <v>108968</v>
      </c>
      <c r="M49" s="80" t="s">
        <v>4</v>
      </c>
      <c r="N49" s="81">
        <v>-4.913369062477059</v>
      </c>
      <c r="O49" s="83" t="s">
        <v>5</v>
      </c>
      <c r="P49" s="7"/>
      <c r="Q49" s="36"/>
      <c r="R49" s="36"/>
      <c r="S49" s="36"/>
      <c r="T49" s="36"/>
    </row>
    <row r="50" spans="1:20" ht="15">
      <c r="A50" s="99" t="s">
        <v>32</v>
      </c>
      <c r="B50" s="89"/>
      <c r="C50" s="79">
        <v>11643</v>
      </c>
      <c r="D50" s="88">
        <v>11708</v>
      </c>
      <c r="E50" s="80" t="s">
        <v>4</v>
      </c>
      <c r="F50" s="81">
        <v>-0.5551759480697029</v>
      </c>
      <c r="G50" s="82" t="s">
        <v>5</v>
      </c>
      <c r="H50" s="79">
        <v>11275</v>
      </c>
      <c r="I50" s="80" t="s">
        <v>4</v>
      </c>
      <c r="J50" s="81">
        <v>3.2638580931263874</v>
      </c>
      <c r="K50" s="82" t="s">
        <v>5</v>
      </c>
      <c r="L50" s="79">
        <v>12510</v>
      </c>
      <c r="M50" s="80" t="s">
        <v>4</v>
      </c>
      <c r="N50" s="81">
        <v>-6.930455635491612</v>
      </c>
      <c r="O50" s="83" t="s">
        <v>5</v>
      </c>
      <c r="P50" s="7"/>
      <c r="Q50" s="36"/>
      <c r="R50" s="36"/>
      <c r="S50" s="36"/>
      <c r="T50" s="36"/>
    </row>
    <row r="51" spans="1:20" ht="15">
      <c r="A51" s="99" t="s">
        <v>33</v>
      </c>
      <c r="B51" s="89"/>
      <c r="C51" s="79">
        <v>1886914</v>
      </c>
      <c r="D51" s="88">
        <v>1910538</v>
      </c>
      <c r="E51" s="80" t="s">
        <v>4</v>
      </c>
      <c r="F51" s="81">
        <v>-1.2365103442067067</v>
      </c>
      <c r="G51" s="82" t="s">
        <v>5</v>
      </c>
      <c r="H51" s="79">
        <v>1812928</v>
      </c>
      <c r="I51" s="80" t="s">
        <v>4</v>
      </c>
      <c r="J51" s="81">
        <v>4.081022522681536</v>
      </c>
      <c r="K51" s="82" t="s">
        <v>5</v>
      </c>
      <c r="L51" s="79">
        <v>1833176</v>
      </c>
      <c r="M51" s="80" t="s">
        <v>4</v>
      </c>
      <c r="N51" s="81">
        <v>2.9314152050866795</v>
      </c>
      <c r="O51" s="83" t="s">
        <v>5</v>
      </c>
      <c r="P51" s="7"/>
      <c r="Q51" s="36"/>
      <c r="R51" s="36"/>
      <c r="S51" s="36"/>
      <c r="T51" s="36"/>
    </row>
    <row r="52" spans="1:20" ht="15">
      <c r="A52" s="45" t="s">
        <v>34</v>
      </c>
      <c r="B52" s="38"/>
      <c r="C52" s="79">
        <v>551100.834</v>
      </c>
      <c r="D52" s="88">
        <v>609754.167</v>
      </c>
      <c r="E52" s="80" t="s">
        <v>4</v>
      </c>
      <c r="F52" s="81">
        <v>-9.619177067468897</v>
      </c>
      <c r="G52" s="82" t="s">
        <v>5</v>
      </c>
      <c r="H52" s="79">
        <v>660877.226</v>
      </c>
      <c r="I52" s="80" t="s">
        <v>4</v>
      </c>
      <c r="J52" s="81">
        <v>-16.610708870152536</v>
      </c>
      <c r="K52" s="82" t="s">
        <v>5</v>
      </c>
      <c r="L52" s="79">
        <v>906396.493</v>
      </c>
      <c r="M52" s="80" t="s">
        <v>4</v>
      </c>
      <c r="N52" s="81">
        <v>-39.19870186435066</v>
      </c>
      <c r="O52" s="83" t="s">
        <v>5</v>
      </c>
      <c r="P52" s="7"/>
      <c r="Q52" s="36">
        <f>C52-C53-C54</f>
        <v>-0.16599999996833503</v>
      </c>
      <c r="R52" s="36">
        <f>D52-D53-D54</f>
        <v>0.16700000001583248</v>
      </c>
      <c r="S52" s="36">
        <f>H52-H53-H54</f>
        <v>0.2260000000242144</v>
      </c>
      <c r="T52" s="36">
        <f>L52-L53-L54</f>
        <v>-0.5069999999832362</v>
      </c>
    </row>
    <row r="53" spans="1:20" ht="15">
      <c r="A53" s="57" t="s">
        <v>35</v>
      </c>
      <c r="B53" s="89"/>
      <c r="C53" s="79">
        <v>532538</v>
      </c>
      <c r="D53" s="88">
        <v>591168</v>
      </c>
      <c r="E53" s="80" t="s">
        <v>4</v>
      </c>
      <c r="F53" s="81">
        <v>-9.917654541517805</v>
      </c>
      <c r="G53" s="82" t="s">
        <v>5</v>
      </c>
      <c r="H53" s="79">
        <v>641505</v>
      </c>
      <c r="I53" s="80" t="s">
        <v>4</v>
      </c>
      <c r="J53" s="81">
        <v>-16.98614975721155</v>
      </c>
      <c r="K53" s="82" t="s">
        <v>5</v>
      </c>
      <c r="L53" s="79">
        <v>884619</v>
      </c>
      <c r="M53" s="80" t="s">
        <v>4</v>
      </c>
      <c r="N53" s="81">
        <v>-39.80029820747689</v>
      </c>
      <c r="O53" s="83" t="s">
        <v>5</v>
      </c>
      <c r="P53" s="7"/>
      <c r="Q53" s="36"/>
      <c r="R53" s="36"/>
      <c r="S53" s="36"/>
      <c r="T53" s="36"/>
    </row>
    <row r="54" spans="1:20" ht="15">
      <c r="A54" s="57" t="s">
        <v>36</v>
      </c>
      <c r="B54" s="89"/>
      <c r="C54" s="79">
        <v>18563</v>
      </c>
      <c r="D54" s="88">
        <v>18586</v>
      </c>
      <c r="E54" s="80" t="s">
        <v>4</v>
      </c>
      <c r="F54" s="81">
        <v>-0.12374905843107342</v>
      </c>
      <c r="G54" s="82" t="s">
        <v>5</v>
      </c>
      <c r="H54" s="79">
        <v>19372</v>
      </c>
      <c r="I54" s="80" t="s">
        <v>4</v>
      </c>
      <c r="J54" s="81">
        <v>-4.1761304976254365</v>
      </c>
      <c r="K54" s="82" t="s">
        <v>5</v>
      </c>
      <c r="L54" s="79">
        <v>21778</v>
      </c>
      <c r="M54" s="80" t="s">
        <v>4</v>
      </c>
      <c r="N54" s="81">
        <v>-14.762604463219759</v>
      </c>
      <c r="O54" s="83" t="s">
        <v>5</v>
      </c>
      <c r="P54" s="7"/>
      <c r="Q54" s="36"/>
      <c r="R54" s="36"/>
      <c r="S54" s="36"/>
      <c r="T54" s="36"/>
    </row>
    <row r="55" spans="1:20" ht="15">
      <c r="A55" s="57" t="s">
        <v>37</v>
      </c>
      <c r="B55" s="38"/>
      <c r="C55" s="79">
        <v>1656931</v>
      </c>
      <c r="D55" s="88">
        <v>1651964</v>
      </c>
      <c r="E55" s="80" t="s">
        <v>4</v>
      </c>
      <c r="F55" s="81">
        <v>0.3006724117474704</v>
      </c>
      <c r="G55" s="82" t="s">
        <v>5</v>
      </c>
      <c r="H55" s="79">
        <v>1628853</v>
      </c>
      <c r="I55" s="80" t="s">
        <v>4</v>
      </c>
      <c r="J55" s="81">
        <v>1.723789685134264</v>
      </c>
      <c r="K55" s="82" t="s">
        <v>5</v>
      </c>
      <c r="L55" s="79">
        <v>1612223</v>
      </c>
      <c r="M55" s="80" t="s">
        <v>4</v>
      </c>
      <c r="N55" s="81">
        <v>2.7730655126493104</v>
      </c>
      <c r="O55" s="83" t="s">
        <v>5</v>
      </c>
      <c r="P55" s="7"/>
      <c r="Q55" s="36"/>
      <c r="R55" s="36"/>
      <c r="S55" s="36"/>
      <c r="T55" s="36"/>
    </row>
    <row r="56" spans="1:20" ht="15" hidden="1">
      <c r="A56" s="57" t="s">
        <v>38</v>
      </c>
      <c r="B56" s="38"/>
      <c r="C56" s="79">
        <v>464732.117</v>
      </c>
      <c r="D56" s="88">
        <v>493910.167</v>
      </c>
      <c r="E56" s="80" t="s">
        <v>4</v>
      </c>
      <c r="F56" s="81">
        <v>-5.907562133662253</v>
      </c>
      <c r="G56" s="82" t="s">
        <v>5</v>
      </c>
      <c r="H56" s="79">
        <v>424719.192</v>
      </c>
      <c r="I56" s="80" t="s">
        <v>4</v>
      </c>
      <c r="J56" s="81">
        <v>9.421030590018646</v>
      </c>
      <c r="K56" s="82" t="s">
        <v>5</v>
      </c>
      <c r="L56" s="79">
        <v>483856.899</v>
      </c>
      <c r="M56" s="80" t="s">
        <v>4</v>
      </c>
      <c r="N56" s="81">
        <v>-3.9525698692166316</v>
      </c>
      <c r="O56" s="83" t="s">
        <v>5</v>
      </c>
      <c r="P56" s="7"/>
      <c r="Q56" s="36"/>
      <c r="R56" s="36"/>
      <c r="S56" s="36"/>
      <c r="T56" s="36"/>
    </row>
    <row r="57" spans="1:20" ht="15" hidden="1">
      <c r="A57" s="57" t="s">
        <v>39</v>
      </c>
      <c r="B57" s="38"/>
      <c r="C57" s="79">
        <v>431607.753</v>
      </c>
      <c r="D57" s="88">
        <v>488885.993</v>
      </c>
      <c r="E57" s="80" t="s">
        <v>4</v>
      </c>
      <c r="F57" s="81">
        <v>-11.716073035457157</v>
      </c>
      <c r="G57" s="82" t="s">
        <v>5</v>
      </c>
      <c r="H57" s="79">
        <v>536408.883</v>
      </c>
      <c r="I57" s="80" t="s">
        <v>4</v>
      </c>
      <c r="J57" s="81">
        <v>-19.537545577894548</v>
      </c>
      <c r="K57" s="82" t="s">
        <v>5</v>
      </c>
      <c r="L57" s="79">
        <v>764971.718</v>
      </c>
      <c r="M57" s="80" t="s">
        <v>4</v>
      </c>
      <c r="N57" s="81">
        <v>-43.578599986882125</v>
      </c>
      <c r="O57" s="83" t="s">
        <v>5</v>
      </c>
      <c r="P57" s="7"/>
      <c r="Q57" s="36"/>
      <c r="R57" s="36"/>
      <c r="S57" s="36"/>
      <c r="T57" s="36"/>
    </row>
    <row r="58" spans="1:20" ht="15">
      <c r="A58" s="57" t="s">
        <v>40</v>
      </c>
      <c r="B58" s="38"/>
      <c r="C58" s="79">
        <v>896340</v>
      </c>
      <c r="D58" s="88">
        <v>982796</v>
      </c>
      <c r="E58" s="80" t="s">
        <v>4</v>
      </c>
      <c r="F58" s="81">
        <v>-8.79694260049898</v>
      </c>
      <c r="G58" s="82" t="s">
        <v>5</v>
      </c>
      <c r="H58" s="79">
        <v>961128</v>
      </c>
      <c r="I58" s="80" t="s">
        <v>4</v>
      </c>
      <c r="J58" s="81">
        <v>-6.740829525307774</v>
      </c>
      <c r="K58" s="82" t="s">
        <v>5</v>
      </c>
      <c r="L58" s="79">
        <v>1248829</v>
      </c>
      <c r="M58" s="80" t="s">
        <v>4</v>
      </c>
      <c r="N58" s="81">
        <v>-28.225561706206364</v>
      </c>
      <c r="O58" s="83" t="s">
        <v>5</v>
      </c>
      <c r="P58" s="7"/>
      <c r="Q58" s="36"/>
      <c r="R58" s="36"/>
      <c r="S58" s="36"/>
      <c r="T58" s="36"/>
    </row>
    <row r="59" spans="1:20" ht="15">
      <c r="A59" s="57" t="s">
        <v>41</v>
      </c>
      <c r="B59" s="38"/>
      <c r="C59" s="79">
        <v>2553271</v>
      </c>
      <c r="D59" s="88">
        <v>2634761</v>
      </c>
      <c r="E59" s="80" t="s">
        <v>4</v>
      </c>
      <c r="F59" s="81">
        <v>-3.0928801511788038</v>
      </c>
      <c r="G59" s="82" t="s">
        <v>5</v>
      </c>
      <c r="H59" s="79">
        <v>2589981</v>
      </c>
      <c r="I59" s="80" t="s">
        <v>4</v>
      </c>
      <c r="J59" s="81">
        <v>-1.4173849151789142</v>
      </c>
      <c r="K59" s="82" t="s">
        <v>5</v>
      </c>
      <c r="L59" s="79">
        <v>2861052</v>
      </c>
      <c r="M59" s="80" t="s">
        <v>4</v>
      </c>
      <c r="N59" s="81">
        <v>-10.757616429201562</v>
      </c>
      <c r="O59" s="83" t="s">
        <v>5</v>
      </c>
      <c r="P59" s="7"/>
      <c r="Q59" s="36">
        <f>C59-C48-C52</f>
        <v>-0.32400000002235174</v>
      </c>
      <c r="R59" s="36">
        <f>D59-D48-D52</f>
        <v>0.42799999995622784</v>
      </c>
      <c r="S59" s="36">
        <f>H59-H48-H52</f>
        <v>-0.09199999994598329</v>
      </c>
      <c r="T59" s="36">
        <f>L59-L48-L52</f>
        <v>0.46399999991990626</v>
      </c>
    </row>
    <row r="60" spans="1:20" ht="1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17"/>
      <c r="Q60" s="36">
        <f>C59-C58-C55</f>
        <v>0</v>
      </c>
      <c r="R60" s="36">
        <f>D59-D58-D55</f>
        <v>1</v>
      </c>
      <c r="S60" s="36">
        <f>H59-H58-H55</f>
        <v>0</v>
      </c>
      <c r="T60" s="36">
        <f>L59-L58-L55</f>
        <v>0</v>
      </c>
    </row>
    <row r="61" spans="1:16" ht="15">
      <c r="A61" s="38"/>
      <c r="B61" s="38"/>
      <c r="C61" s="38"/>
      <c r="D61" s="38"/>
      <c r="E61" s="54"/>
      <c r="F61" s="92"/>
      <c r="G61" s="53"/>
      <c r="H61" s="38"/>
      <c r="I61" s="54"/>
      <c r="J61" s="38"/>
      <c r="K61" s="53"/>
      <c r="L61" s="38"/>
      <c r="M61" s="54"/>
      <c r="N61" s="38"/>
      <c r="O61" s="52"/>
      <c r="P61" s="5"/>
    </row>
    <row r="62" spans="1:16" ht="15">
      <c r="A62" s="38"/>
      <c r="B62" s="38"/>
      <c r="C62" s="38"/>
      <c r="D62" s="38"/>
      <c r="E62" s="54"/>
      <c r="F62" s="92"/>
      <c r="G62" s="53"/>
      <c r="H62" s="38"/>
      <c r="I62" s="54"/>
      <c r="J62" s="38"/>
      <c r="K62" s="53"/>
      <c r="L62" s="38"/>
      <c r="M62" s="54"/>
      <c r="N62" s="38"/>
      <c r="O62" s="52"/>
      <c r="P62" s="5"/>
    </row>
    <row r="63" spans="1:16" ht="15">
      <c r="A63" s="99" t="s">
        <v>42</v>
      </c>
      <c r="B63" s="38"/>
      <c r="C63" s="38"/>
      <c r="D63" s="38"/>
      <c r="E63" s="54"/>
      <c r="F63" s="92"/>
      <c r="G63" s="53"/>
      <c r="H63" s="38"/>
      <c r="I63" s="54"/>
      <c r="J63" s="38"/>
      <c r="K63" s="53"/>
      <c r="L63" s="38"/>
      <c r="M63" s="54"/>
      <c r="N63" s="38"/>
      <c r="O63" s="52"/>
      <c r="P63" s="5"/>
    </row>
    <row r="64" spans="1:16" ht="15">
      <c r="A64" s="99" t="s">
        <v>43</v>
      </c>
      <c r="B64" s="38"/>
      <c r="C64" s="41"/>
      <c r="D64" s="41"/>
      <c r="E64" s="54"/>
      <c r="F64" s="92"/>
      <c r="G64" s="53"/>
      <c r="H64" s="41"/>
      <c r="I64" s="54"/>
      <c r="J64" s="41"/>
      <c r="K64" s="53"/>
      <c r="L64" s="41"/>
      <c r="M64" s="54"/>
      <c r="N64" s="41"/>
      <c r="O64" s="52"/>
      <c r="P64" s="6"/>
    </row>
    <row r="65" spans="1:16" ht="15">
      <c r="A65" s="50" t="s">
        <v>214</v>
      </c>
      <c r="B65" s="41"/>
      <c r="C65" s="41"/>
      <c r="D65" s="41"/>
      <c r="E65" s="54"/>
      <c r="F65" s="92"/>
      <c r="G65" s="53"/>
      <c r="H65" s="41"/>
      <c r="I65" s="54"/>
      <c r="J65" s="41"/>
      <c r="K65" s="53"/>
      <c r="L65" s="41"/>
      <c r="M65" s="54"/>
      <c r="N65" s="41"/>
      <c r="O65" s="52"/>
      <c r="P65" s="6"/>
    </row>
    <row r="66" spans="1:16" ht="15">
      <c r="A66" s="38"/>
      <c r="B66" s="38"/>
      <c r="C66" s="38"/>
      <c r="D66" s="38"/>
      <c r="E66" s="54"/>
      <c r="F66" s="92"/>
      <c r="G66" s="53"/>
      <c r="H66" s="38"/>
      <c r="I66" s="54"/>
      <c r="J66" s="38"/>
      <c r="K66" s="53"/>
      <c r="L66" s="38"/>
      <c r="M66" s="54"/>
      <c r="N66" s="38"/>
      <c r="O66" s="52"/>
      <c r="P66" s="5"/>
    </row>
    <row r="67" spans="1:16" ht="15">
      <c r="A67" s="89"/>
      <c r="B67" s="38"/>
      <c r="C67" s="38"/>
      <c r="D67" s="38"/>
      <c r="E67" s="54"/>
      <c r="F67" s="92"/>
      <c r="G67" s="53"/>
      <c r="H67" s="38"/>
      <c r="I67" s="54"/>
      <c r="J67" s="38"/>
      <c r="K67" s="53"/>
      <c r="L67" s="38"/>
      <c r="M67" s="54"/>
      <c r="N67" s="38"/>
      <c r="O67" s="52"/>
      <c r="P67" s="5"/>
    </row>
    <row r="68" spans="1:16" ht="15">
      <c r="A68" s="57" t="s">
        <v>44</v>
      </c>
      <c r="B68" s="38"/>
      <c r="C68" s="38"/>
      <c r="D68" s="38"/>
      <c r="E68" s="54"/>
      <c r="F68" s="92"/>
      <c r="G68" s="53"/>
      <c r="H68" s="38"/>
      <c r="I68" s="54"/>
      <c r="J68" s="38"/>
      <c r="K68" s="53"/>
      <c r="L68" s="38"/>
      <c r="M68" s="54"/>
      <c r="N68" s="38"/>
      <c r="O68" s="52"/>
      <c r="P68" s="5"/>
    </row>
    <row r="69" ht="12.75">
      <c r="F69" s="9"/>
    </row>
    <row r="70" ht="12.75">
      <c r="F70" s="9"/>
    </row>
    <row r="71" ht="12.75">
      <c r="F71" s="9"/>
    </row>
    <row r="72" ht="12.75">
      <c r="F72" s="9"/>
    </row>
    <row r="73" ht="12.75">
      <c r="F73" s="9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69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workbookViewId="0" topLeftCell="A1">
      <selection activeCell="G45" sqref="G45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15" customWidth="1"/>
    <col min="4" max="4" width="10.7109375" style="0" customWidth="1"/>
    <col min="5" max="5" width="3.7109375" style="23" customWidth="1"/>
    <col min="6" max="6" width="3.7109375" style="24" customWidth="1"/>
    <col min="7" max="7" width="10.7109375" style="0" customWidth="1"/>
    <col min="8" max="8" width="3.7109375" style="23" customWidth="1"/>
    <col min="9" max="9" width="3.7109375" style="0" customWidth="1"/>
    <col min="10" max="10" width="10.7109375" style="0" customWidth="1"/>
    <col min="11" max="12" width="1.7109375" style="0" customWidth="1"/>
    <col min="13" max="14" width="9.7109375" style="0" customWidth="1"/>
  </cols>
  <sheetData>
    <row r="1" spans="1:11" ht="15" customHeight="1">
      <c r="A1" s="62"/>
      <c r="B1" s="62"/>
      <c r="C1" s="93"/>
      <c r="D1" s="62"/>
      <c r="E1" s="94"/>
      <c r="F1" s="95"/>
      <c r="G1" s="62"/>
      <c r="H1" s="94"/>
      <c r="I1" s="62"/>
      <c r="J1" s="62"/>
      <c r="K1" s="62"/>
    </row>
    <row r="2" spans="1:11" s="27" customFormat="1" ht="18.75">
      <c r="A2" s="25" t="s">
        <v>201</v>
      </c>
      <c r="B2" s="96"/>
      <c r="C2" s="41"/>
      <c r="D2" s="41"/>
      <c r="E2" s="41"/>
      <c r="F2" s="41"/>
      <c r="G2" s="41"/>
      <c r="H2" s="41"/>
      <c r="I2" s="41"/>
      <c r="J2" s="41"/>
      <c r="K2" s="41"/>
    </row>
    <row r="3" spans="1:11" ht="15" customHeight="1">
      <c r="A3" s="51" t="s">
        <v>221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" customHeight="1">
      <c r="A4" s="38"/>
      <c r="B4" s="38"/>
      <c r="C4" s="52"/>
      <c r="D4" s="38"/>
      <c r="E4" s="53"/>
      <c r="F4" s="54"/>
      <c r="G4" s="38"/>
      <c r="H4" s="53"/>
      <c r="I4" s="38"/>
      <c r="J4" s="38"/>
      <c r="K4" s="38"/>
    </row>
    <row r="5" spans="1:11" ht="15" customHeight="1">
      <c r="A5" s="38"/>
      <c r="B5" s="38"/>
      <c r="C5" s="52"/>
      <c r="D5" s="38"/>
      <c r="E5" s="53"/>
      <c r="F5" s="54"/>
      <c r="G5" s="38"/>
      <c r="H5" s="53"/>
      <c r="I5" s="38"/>
      <c r="J5" s="38"/>
      <c r="K5" s="38"/>
    </row>
    <row r="6" spans="1:11" ht="15" customHeight="1">
      <c r="A6" s="38"/>
      <c r="B6" s="38"/>
      <c r="C6" s="52"/>
      <c r="D6" s="38"/>
      <c r="E6" s="53"/>
      <c r="F6" s="54"/>
      <c r="G6" s="38"/>
      <c r="H6" s="53"/>
      <c r="I6" s="38"/>
      <c r="J6" s="55" t="s">
        <v>45</v>
      </c>
      <c r="K6" s="38"/>
    </row>
    <row r="7" spans="1:11" ht="15" customHeight="1">
      <c r="A7" s="38"/>
      <c r="B7" s="38"/>
      <c r="C7" s="52"/>
      <c r="D7" s="38"/>
      <c r="E7" s="53"/>
      <c r="F7" s="54"/>
      <c r="G7" s="55" t="s">
        <v>46</v>
      </c>
      <c r="H7" s="53"/>
      <c r="I7" s="38"/>
      <c r="J7" s="38"/>
      <c r="K7" s="38"/>
    </row>
    <row r="8" spans="1:13" ht="15" customHeight="1">
      <c r="A8" s="38"/>
      <c r="B8" s="38"/>
      <c r="C8" s="52"/>
      <c r="D8" s="56" t="s">
        <v>47</v>
      </c>
      <c r="E8" s="53"/>
      <c r="F8" s="54"/>
      <c r="G8" s="56" t="s">
        <v>48</v>
      </c>
      <c r="H8" s="53"/>
      <c r="I8" s="38"/>
      <c r="J8" s="56" t="s">
        <v>49</v>
      </c>
      <c r="K8" s="38"/>
      <c r="M8" s="28" t="s">
        <v>1</v>
      </c>
    </row>
    <row r="9" spans="1:11" ht="15" customHeight="1">
      <c r="A9" s="38"/>
      <c r="B9" s="38"/>
      <c r="C9" s="52"/>
      <c r="D9" s="44"/>
      <c r="E9" s="53"/>
      <c r="F9" s="54"/>
      <c r="G9" s="38"/>
      <c r="H9" s="53"/>
      <c r="I9" s="38"/>
      <c r="J9" s="38"/>
      <c r="K9" s="38"/>
    </row>
    <row r="10" spans="1:11" ht="15" customHeight="1">
      <c r="A10" s="57" t="s">
        <v>50</v>
      </c>
      <c r="B10" s="38"/>
      <c r="C10" s="52"/>
      <c r="D10" s="58"/>
      <c r="E10" s="59"/>
      <c r="F10" s="60"/>
      <c r="G10" s="58"/>
      <c r="H10" s="59"/>
      <c r="I10" s="58"/>
      <c r="J10" s="58"/>
      <c r="K10" s="58"/>
    </row>
    <row r="11" spans="1:14" ht="15" customHeight="1">
      <c r="A11" s="38"/>
      <c r="B11" s="57" t="s">
        <v>51</v>
      </c>
      <c r="C11" s="52"/>
      <c r="D11" s="61">
        <v>96175</v>
      </c>
      <c r="E11" s="62"/>
      <c r="F11" s="60"/>
      <c r="G11" s="63" t="s">
        <v>52</v>
      </c>
      <c r="H11" s="59"/>
      <c r="I11" s="58"/>
      <c r="J11" s="61">
        <v>96175</v>
      </c>
      <c r="K11" s="58"/>
      <c r="M11" s="32">
        <f aca="true" t="shared" si="0" ref="M11:M16">D11-J11</f>
        <v>0</v>
      </c>
      <c r="N11" s="33"/>
    </row>
    <row r="12" spans="1:14" ht="15" customHeight="1">
      <c r="A12" s="38"/>
      <c r="B12" s="57" t="s">
        <v>53</v>
      </c>
      <c r="C12" s="52"/>
      <c r="D12" s="61">
        <v>6088</v>
      </c>
      <c r="E12" s="62"/>
      <c r="F12" s="60"/>
      <c r="G12" s="63" t="s">
        <v>52</v>
      </c>
      <c r="H12" s="59"/>
      <c r="I12" s="58"/>
      <c r="J12" s="61">
        <v>6088</v>
      </c>
      <c r="K12" s="58"/>
      <c r="M12" s="32">
        <f t="shared" si="0"/>
        <v>0</v>
      </c>
      <c r="N12" s="33"/>
    </row>
    <row r="13" spans="1:14" ht="15" customHeight="1">
      <c r="A13" s="38"/>
      <c r="B13" s="57" t="s">
        <v>54</v>
      </c>
      <c r="C13" s="52"/>
      <c r="D13" s="61">
        <v>102263</v>
      </c>
      <c r="E13" s="62"/>
      <c r="F13" s="60"/>
      <c r="G13" s="63" t="s">
        <v>52</v>
      </c>
      <c r="H13" s="59"/>
      <c r="I13" s="58"/>
      <c r="J13" s="61">
        <v>102263</v>
      </c>
      <c r="K13" s="58"/>
      <c r="M13" s="32">
        <f t="shared" si="0"/>
        <v>0</v>
      </c>
      <c r="N13" s="33"/>
    </row>
    <row r="14" spans="1:14" ht="15" customHeight="1">
      <c r="A14" s="38"/>
      <c r="B14" s="38"/>
      <c r="C14" s="52"/>
      <c r="D14" s="64"/>
      <c r="E14" s="62"/>
      <c r="F14" s="60"/>
      <c r="G14" s="63"/>
      <c r="H14" s="59"/>
      <c r="I14" s="58"/>
      <c r="J14" s="64"/>
      <c r="K14" s="58"/>
      <c r="M14" s="32"/>
      <c r="N14" s="33"/>
    </row>
    <row r="15" spans="1:14" ht="15" customHeight="1">
      <c r="A15" s="57" t="s">
        <v>55</v>
      </c>
      <c r="B15" s="38"/>
      <c r="C15" s="52"/>
      <c r="D15" s="61"/>
      <c r="E15" s="62"/>
      <c r="F15" s="60"/>
      <c r="G15" s="63"/>
      <c r="H15" s="59"/>
      <c r="I15" s="58"/>
      <c r="J15" s="61"/>
      <c r="K15" s="58"/>
      <c r="M15" s="32"/>
      <c r="N15" s="33"/>
    </row>
    <row r="16" spans="1:14" ht="15" customHeight="1">
      <c r="A16" s="38"/>
      <c r="B16" s="57" t="s">
        <v>56</v>
      </c>
      <c r="C16" s="52"/>
      <c r="D16" s="61">
        <v>12441.627</v>
      </c>
      <c r="E16" s="62"/>
      <c r="F16" s="60"/>
      <c r="G16" s="63" t="s">
        <v>52</v>
      </c>
      <c r="H16" s="59"/>
      <c r="I16" s="58"/>
      <c r="J16" s="61">
        <v>12441.627</v>
      </c>
      <c r="K16" s="58"/>
      <c r="M16" s="32">
        <f t="shared" si="0"/>
        <v>0</v>
      </c>
      <c r="N16" s="33"/>
    </row>
    <row r="17" spans="1:14" ht="15" customHeight="1">
      <c r="A17" s="38"/>
      <c r="B17" s="38"/>
      <c r="C17" s="52"/>
      <c r="D17" s="64"/>
      <c r="E17" s="62"/>
      <c r="F17" s="60"/>
      <c r="G17" s="63"/>
      <c r="H17" s="59"/>
      <c r="I17" s="58"/>
      <c r="J17" s="64"/>
      <c r="K17" s="58"/>
      <c r="M17" s="32"/>
      <c r="N17" s="33"/>
    </row>
    <row r="18" spans="1:14" ht="15" customHeight="1">
      <c r="A18" s="57" t="s">
        <v>57</v>
      </c>
      <c r="B18" s="38"/>
      <c r="C18" s="52"/>
      <c r="D18" s="61"/>
      <c r="E18" s="62"/>
      <c r="F18" s="60"/>
      <c r="G18" s="63"/>
      <c r="H18" s="59"/>
      <c r="I18" s="58"/>
      <c r="J18" s="61"/>
      <c r="K18" s="58"/>
      <c r="M18" s="32"/>
      <c r="N18" s="33"/>
    </row>
    <row r="19" spans="1:14" ht="15" customHeight="1">
      <c r="A19" s="38"/>
      <c r="B19" s="57" t="s">
        <v>58</v>
      </c>
      <c r="C19" s="52"/>
      <c r="D19" s="61">
        <v>89821.373</v>
      </c>
      <c r="E19" s="62"/>
      <c r="F19" s="60"/>
      <c r="G19" s="63" t="s">
        <v>52</v>
      </c>
      <c r="H19" s="59"/>
      <c r="I19" s="58"/>
      <c r="J19" s="61">
        <v>89821.373</v>
      </c>
      <c r="K19" s="58"/>
      <c r="M19" s="32">
        <f>D19-J19</f>
        <v>0</v>
      </c>
      <c r="N19" s="33"/>
    </row>
    <row r="20" spans="1:14" ht="15" customHeight="1">
      <c r="A20" s="38"/>
      <c r="B20" s="38"/>
      <c r="C20" s="52"/>
      <c r="D20" s="64"/>
      <c r="E20" s="59"/>
      <c r="F20" s="60"/>
      <c r="G20" s="61"/>
      <c r="H20" s="59"/>
      <c r="I20" s="58"/>
      <c r="J20" s="61"/>
      <c r="K20" s="58"/>
      <c r="M20" s="32"/>
      <c r="N20" s="33"/>
    </row>
    <row r="21" spans="1:14" ht="15" customHeight="1">
      <c r="A21" s="57" t="s">
        <v>59</v>
      </c>
      <c r="B21" s="38"/>
      <c r="C21" s="52"/>
      <c r="D21" s="61">
        <v>104393.414</v>
      </c>
      <c r="E21" s="59"/>
      <c r="F21" s="60"/>
      <c r="G21" s="61">
        <v>25991.423</v>
      </c>
      <c r="H21" s="59"/>
      <c r="I21" s="58"/>
      <c r="J21" s="61">
        <v>130384.837</v>
      </c>
      <c r="K21" s="58"/>
      <c r="M21" s="32">
        <f>D21+G21-J21</f>
        <v>0</v>
      </c>
      <c r="N21" s="33"/>
    </row>
    <row r="22" spans="1:14" ht="15" customHeight="1">
      <c r="A22" s="57"/>
      <c r="B22" s="38"/>
      <c r="C22" s="52"/>
      <c r="D22" s="61"/>
      <c r="E22" s="59"/>
      <c r="F22" s="60"/>
      <c r="G22" s="61"/>
      <c r="H22" s="59"/>
      <c r="I22" s="58"/>
      <c r="J22" s="61"/>
      <c r="K22" s="58"/>
      <c r="M22" s="32"/>
      <c r="N22" s="33"/>
    </row>
    <row r="23" spans="1:14" ht="15" customHeight="1">
      <c r="A23" s="57" t="s">
        <v>60</v>
      </c>
      <c r="B23" s="38"/>
      <c r="C23" s="52"/>
      <c r="D23" s="61">
        <v>438967.206</v>
      </c>
      <c r="E23" s="59"/>
      <c r="F23" s="60"/>
      <c r="G23" s="61">
        <v>198193.791</v>
      </c>
      <c r="H23" s="59"/>
      <c r="I23" s="58"/>
      <c r="J23" s="61">
        <v>637160.997</v>
      </c>
      <c r="K23" s="58"/>
      <c r="M23" s="32">
        <f>D23+G23-J23</f>
        <v>0</v>
      </c>
      <c r="N23" s="33"/>
    </row>
    <row r="24" spans="1:14" ht="15" customHeight="1">
      <c r="A24" s="57"/>
      <c r="B24" s="38"/>
      <c r="C24" s="52"/>
      <c r="D24" s="61"/>
      <c r="E24" s="59"/>
      <c r="F24" s="60"/>
      <c r="G24" s="61"/>
      <c r="H24" s="59"/>
      <c r="I24" s="58"/>
      <c r="J24" s="61"/>
      <c r="K24" s="58"/>
      <c r="M24" s="32"/>
      <c r="N24" s="33"/>
    </row>
    <row r="25" spans="1:14" ht="15" customHeight="1">
      <c r="A25" s="57" t="s">
        <v>61</v>
      </c>
      <c r="B25" s="38"/>
      <c r="C25" s="52"/>
      <c r="D25" s="61">
        <v>1258133.784</v>
      </c>
      <c r="E25" s="59" t="s">
        <v>62</v>
      </c>
      <c r="F25" s="60"/>
      <c r="G25" s="61">
        <v>1319456.338</v>
      </c>
      <c r="H25" s="59" t="s">
        <v>63</v>
      </c>
      <c r="I25" s="58"/>
      <c r="J25" s="61">
        <v>2577590.122</v>
      </c>
      <c r="K25" s="58"/>
      <c r="M25" s="32">
        <f>D25+G25-J25</f>
        <v>0</v>
      </c>
      <c r="N25" s="33"/>
    </row>
    <row r="26" spans="1:14" ht="15" customHeight="1">
      <c r="A26" s="57"/>
      <c r="B26" s="38"/>
      <c r="C26" s="52"/>
      <c r="D26" s="61"/>
      <c r="E26" s="59"/>
      <c r="F26" s="60"/>
      <c r="G26" s="61"/>
      <c r="H26" s="59"/>
      <c r="I26" s="58"/>
      <c r="J26" s="61"/>
      <c r="K26" s="58"/>
      <c r="M26" s="32"/>
      <c r="N26" s="33"/>
    </row>
    <row r="27" spans="1:14" ht="15" customHeight="1">
      <c r="A27" s="57" t="s">
        <v>64</v>
      </c>
      <c r="B27" s="38"/>
      <c r="C27" s="52"/>
      <c r="D27" s="64"/>
      <c r="E27" s="59"/>
      <c r="F27" s="60"/>
      <c r="G27" s="64"/>
      <c r="H27" s="59"/>
      <c r="I27" s="58"/>
      <c r="J27" s="64"/>
      <c r="K27" s="58"/>
      <c r="M27" s="32"/>
      <c r="N27" s="33"/>
    </row>
    <row r="28" spans="1:14" ht="15" customHeight="1">
      <c r="A28" s="38"/>
      <c r="B28" s="57" t="s">
        <v>65</v>
      </c>
      <c r="C28" s="52"/>
      <c r="D28" s="61">
        <v>61140.627</v>
      </c>
      <c r="E28" s="59"/>
      <c r="F28" s="60"/>
      <c r="G28" s="61">
        <v>9863.513</v>
      </c>
      <c r="H28" s="59"/>
      <c r="I28" s="58"/>
      <c r="J28" s="61">
        <v>71004.14</v>
      </c>
      <c r="K28" s="58"/>
      <c r="M28" s="32">
        <f>D28+G28-J28</f>
        <v>0</v>
      </c>
      <c r="N28" s="33"/>
    </row>
    <row r="29" spans="1:14" ht="15" customHeight="1">
      <c r="A29" s="38"/>
      <c r="B29" s="57"/>
      <c r="C29" s="52"/>
      <c r="D29" s="61"/>
      <c r="E29" s="59"/>
      <c r="F29" s="60"/>
      <c r="G29" s="61"/>
      <c r="H29" s="59"/>
      <c r="I29" s="58"/>
      <c r="J29" s="61"/>
      <c r="K29" s="58"/>
      <c r="M29" s="32"/>
      <c r="N29" s="33"/>
    </row>
    <row r="30" spans="1:14" ht="15" customHeight="1">
      <c r="A30" s="57" t="s">
        <v>66</v>
      </c>
      <c r="B30" s="38"/>
      <c r="C30" s="52"/>
      <c r="D30" s="64"/>
      <c r="E30" s="59"/>
      <c r="F30" s="60"/>
      <c r="G30" s="64"/>
      <c r="H30" s="59"/>
      <c r="I30" s="58"/>
      <c r="J30" s="64"/>
      <c r="K30" s="58"/>
      <c r="M30" s="32"/>
      <c r="N30" s="33"/>
    </row>
    <row r="31" spans="1:14" ht="15" customHeight="1">
      <c r="A31" s="38"/>
      <c r="B31" s="57" t="s">
        <v>67</v>
      </c>
      <c r="C31" s="52"/>
      <c r="D31" s="61">
        <v>11431.784</v>
      </c>
      <c r="E31" s="59"/>
      <c r="F31" s="60"/>
      <c r="G31" s="61">
        <v>23335.454</v>
      </c>
      <c r="H31" s="59"/>
      <c r="I31" s="58"/>
      <c r="J31" s="61">
        <v>34767.238</v>
      </c>
      <c r="K31" s="58"/>
      <c r="M31" s="32">
        <f>D31+G31-J31</f>
        <v>0</v>
      </c>
      <c r="N31" s="33"/>
    </row>
    <row r="32" spans="1:14" ht="15" customHeight="1">
      <c r="A32" s="38"/>
      <c r="B32" s="57"/>
      <c r="C32" s="52"/>
      <c r="D32" s="61"/>
      <c r="E32" s="59"/>
      <c r="F32" s="60"/>
      <c r="G32" s="61"/>
      <c r="H32" s="59"/>
      <c r="I32" s="58"/>
      <c r="J32" s="61"/>
      <c r="K32" s="58"/>
      <c r="M32" s="32"/>
      <c r="N32" s="33"/>
    </row>
    <row r="33" spans="1:14" ht="15" customHeight="1">
      <c r="A33" s="57" t="s">
        <v>68</v>
      </c>
      <c r="B33" s="38"/>
      <c r="C33" s="52"/>
      <c r="D33" s="64"/>
      <c r="E33" s="59"/>
      <c r="F33" s="60"/>
      <c r="G33" s="64"/>
      <c r="H33" s="59"/>
      <c r="I33" s="58"/>
      <c r="J33" s="64"/>
      <c r="K33" s="58"/>
      <c r="M33" s="32"/>
      <c r="N33" s="33"/>
    </row>
    <row r="34" spans="1:14" ht="15" customHeight="1">
      <c r="A34" s="38"/>
      <c r="B34" s="57" t="s">
        <v>69</v>
      </c>
      <c r="C34" s="52"/>
      <c r="D34" s="61"/>
      <c r="E34" s="59"/>
      <c r="F34" s="60"/>
      <c r="G34" s="61"/>
      <c r="H34" s="59"/>
      <c r="I34" s="58"/>
      <c r="J34" s="61"/>
      <c r="K34" s="58"/>
      <c r="M34" s="32"/>
      <c r="N34" s="33"/>
    </row>
    <row r="35" spans="1:14" ht="15" customHeight="1">
      <c r="A35" s="38"/>
      <c r="B35" s="57" t="s">
        <v>70</v>
      </c>
      <c r="C35" s="52"/>
      <c r="D35" s="61">
        <v>1968.068</v>
      </c>
      <c r="E35" s="59"/>
      <c r="F35" s="60"/>
      <c r="G35" s="61">
        <v>5301.483</v>
      </c>
      <c r="H35" s="59"/>
      <c r="I35" s="58"/>
      <c r="J35" s="61">
        <v>7269.551</v>
      </c>
      <c r="K35" s="58"/>
      <c r="M35" s="32">
        <f>D35+G35-J35</f>
        <v>0</v>
      </c>
      <c r="N35" s="33"/>
    </row>
    <row r="36" spans="1:14" ht="15" customHeight="1">
      <c r="A36" s="38"/>
      <c r="B36" s="38"/>
      <c r="C36" s="52"/>
      <c r="D36" s="64"/>
      <c r="E36" s="59"/>
      <c r="F36" s="60"/>
      <c r="G36" s="64"/>
      <c r="H36" s="59"/>
      <c r="I36" s="58"/>
      <c r="J36" s="64"/>
      <c r="K36" s="58"/>
      <c r="M36" s="32"/>
      <c r="N36" s="33"/>
    </row>
    <row r="37" spans="1:14" ht="15" customHeight="1">
      <c r="A37" s="65" t="s">
        <v>71</v>
      </c>
      <c r="B37" s="38"/>
      <c r="C37" s="52"/>
      <c r="D37" s="61"/>
      <c r="E37" s="59"/>
      <c r="F37" s="60"/>
      <c r="G37" s="61"/>
      <c r="H37" s="59"/>
      <c r="I37" s="58"/>
      <c r="J37" s="61"/>
      <c r="K37" s="58"/>
      <c r="M37" s="32"/>
      <c r="N37" s="33"/>
    </row>
    <row r="38" spans="1:14" ht="15" customHeight="1">
      <c r="A38" s="65"/>
      <c r="B38" s="38"/>
      <c r="C38" s="52"/>
      <c r="D38" s="61"/>
      <c r="E38" s="59"/>
      <c r="F38" s="60"/>
      <c r="G38" s="61"/>
      <c r="H38" s="59"/>
      <c r="I38" s="58"/>
      <c r="J38" s="61"/>
      <c r="K38" s="58"/>
      <c r="M38" s="32"/>
      <c r="N38" s="33"/>
    </row>
    <row r="39" spans="1:14" ht="15" customHeight="1">
      <c r="A39" s="38"/>
      <c r="B39" s="57" t="s">
        <v>72</v>
      </c>
      <c r="C39" s="52"/>
      <c r="D39" s="61">
        <v>194215</v>
      </c>
      <c r="E39" s="59"/>
      <c r="F39" s="60"/>
      <c r="G39" s="61">
        <v>25991</v>
      </c>
      <c r="H39" s="59"/>
      <c r="I39" s="58"/>
      <c r="J39" s="61">
        <v>220206</v>
      </c>
      <c r="K39" s="58"/>
      <c r="M39" s="32">
        <f>D39+G39-J39</f>
        <v>0</v>
      </c>
      <c r="N39" s="33">
        <f>J39-J19-J21</f>
        <v>-0.21000000000640284</v>
      </c>
    </row>
    <row r="40" spans="1:14" ht="15" customHeight="1">
      <c r="A40" s="38"/>
      <c r="B40" s="57"/>
      <c r="C40" s="52"/>
      <c r="D40" s="61"/>
      <c r="E40" s="59"/>
      <c r="F40" s="60"/>
      <c r="G40" s="61"/>
      <c r="H40" s="59"/>
      <c r="I40" s="58"/>
      <c r="J40" s="61"/>
      <c r="K40" s="58"/>
      <c r="M40" s="32"/>
      <c r="N40" s="33"/>
    </row>
    <row r="41" spans="1:14" ht="15" customHeight="1">
      <c r="A41" s="38"/>
      <c r="B41" s="57" t="s">
        <v>73</v>
      </c>
      <c r="C41" s="52"/>
      <c r="D41" s="61">
        <v>1952456</v>
      </c>
      <c r="E41" s="59" t="s">
        <v>62</v>
      </c>
      <c r="F41" s="60"/>
      <c r="G41" s="61">
        <v>1553505</v>
      </c>
      <c r="H41" s="59" t="s">
        <v>63</v>
      </c>
      <c r="I41" s="58"/>
      <c r="J41" s="61">
        <v>3505961</v>
      </c>
      <c r="K41" s="58"/>
      <c r="M41" s="32">
        <f>D41+G41-J41</f>
        <v>0</v>
      </c>
      <c r="N41" s="33">
        <f>J41-J19-J21-J23-J25-J28</f>
        <v>-0.46899999991001096</v>
      </c>
    </row>
    <row r="42" spans="1:14" ht="15" customHeight="1">
      <c r="A42" s="38"/>
      <c r="B42" s="38"/>
      <c r="C42" s="66" t="s">
        <v>4</v>
      </c>
      <c r="D42" s="61">
        <v>1947643</v>
      </c>
      <c r="E42" s="59" t="s">
        <v>5</v>
      </c>
      <c r="F42" s="60" t="s">
        <v>4</v>
      </c>
      <c r="G42" s="61">
        <v>1558318</v>
      </c>
      <c r="H42" s="59" t="s">
        <v>5</v>
      </c>
      <c r="I42" s="58"/>
      <c r="J42" s="61"/>
      <c r="K42" s="58"/>
      <c r="M42" s="32">
        <f>D42+G42-J41</f>
        <v>0</v>
      </c>
      <c r="N42" s="33"/>
    </row>
    <row r="43" spans="1:14" ht="15" customHeight="1">
      <c r="A43" s="38"/>
      <c r="B43" s="38"/>
      <c r="C43" s="66"/>
      <c r="D43" s="61"/>
      <c r="E43" s="59"/>
      <c r="F43" s="60"/>
      <c r="G43" s="61"/>
      <c r="H43" s="59"/>
      <c r="I43" s="58"/>
      <c r="J43" s="61"/>
      <c r="K43" s="58"/>
      <c r="M43" s="32"/>
      <c r="N43" s="33"/>
    </row>
    <row r="44" spans="1:14" ht="15" customHeight="1">
      <c r="A44" s="38"/>
      <c r="B44" s="57" t="s">
        <v>74</v>
      </c>
      <c r="C44" s="52"/>
      <c r="D44" s="61">
        <v>1965856</v>
      </c>
      <c r="E44" s="59" t="s">
        <v>62</v>
      </c>
      <c r="F44" s="60"/>
      <c r="G44" s="61">
        <v>1582142</v>
      </c>
      <c r="H44" s="59" t="s">
        <v>63</v>
      </c>
      <c r="I44" s="58"/>
      <c r="J44" s="61">
        <v>3547998</v>
      </c>
      <c r="K44" s="58"/>
      <c r="M44" s="32">
        <f>D44+G44-J44</f>
        <v>0</v>
      </c>
      <c r="N44" s="33">
        <f>J44-J19-J21-J23-J25-J28-J31-J35</f>
        <v>-0.25799999990795186</v>
      </c>
    </row>
    <row r="45" spans="1:14" ht="15" customHeight="1">
      <c r="A45" s="38"/>
      <c r="B45" s="38"/>
      <c r="C45" s="66" t="s">
        <v>4</v>
      </c>
      <c r="D45" s="61">
        <v>1961043</v>
      </c>
      <c r="E45" s="59" t="s">
        <v>5</v>
      </c>
      <c r="F45" s="60" t="s">
        <v>4</v>
      </c>
      <c r="G45" s="61">
        <v>1586955</v>
      </c>
      <c r="H45" s="59" t="s">
        <v>5</v>
      </c>
      <c r="I45" s="58"/>
      <c r="J45" s="61"/>
      <c r="K45" s="58"/>
      <c r="M45" s="32">
        <f>D45+G45-J44</f>
        <v>0</v>
      </c>
      <c r="N45" s="33"/>
    </row>
    <row r="46" spans="1:11" ht="15" customHeight="1">
      <c r="A46" s="38"/>
      <c r="B46" s="38"/>
      <c r="C46" s="52"/>
      <c r="D46" s="58"/>
      <c r="E46" s="59"/>
      <c r="F46" s="60"/>
      <c r="G46" s="58"/>
      <c r="H46" s="59"/>
      <c r="I46" s="58"/>
      <c r="J46" s="58"/>
      <c r="K46" s="58"/>
    </row>
    <row r="47" spans="1:11" ht="15" customHeight="1">
      <c r="A47" s="38"/>
      <c r="B47" s="38"/>
      <c r="C47" s="52"/>
      <c r="D47" s="38"/>
      <c r="E47" s="53"/>
      <c r="F47" s="54"/>
      <c r="G47" s="38"/>
      <c r="H47" s="53"/>
      <c r="I47" s="38"/>
      <c r="J47" s="38"/>
      <c r="K47" s="38"/>
    </row>
    <row r="48" spans="1:11" ht="15" customHeight="1">
      <c r="A48" s="38"/>
      <c r="B48" s="38"/>
      <c r="C48" s="52"/>
      <c r="D48" s="38"/>
      <c r="E48" s="53"/>
      <c r="F48" s="54"/>
      <c r="G48" s="38"/>
      <c r="H48" s="53"/>
      <c r="I48" s="38"/>
      <c r="J48" s="38"/>
      <c r="K48" s="38"/>
    </row>
    <row r="49" spans="1:11" ht="15" customHeight="1">
      <c r="A49" s="57" t="s">
        <v>75</v>
      </c>
      <c r="B49" s="38"/>
      <c r="C49" s="52"/>
      <c r="D49" s="58"/>
      <c r="E49" s="59"/>
      <c r="F49" s="60"/>
      <c r="G49" s="58"/>
      <c r="H49" s="59"/>
      <c r="I49" s="58"/>
      <c r="J49" s="58"/>
      <c r="K49" s="58"/>
    </row>
    <row r="50" spans="1:11" ht="15" customHeight="1">
      <c r="A50" s="57" t="s">
        <v>76</v>
      </c>
      <c r="B50" s="38"/>
      <c r="C50" s="52"/>
      <c r="D50" s="58"/>
      <c r="E50" s="59"/>
      <c r="F50" s="60"/>
      <c r="G50" s="58"/>
      <c r="H50" s="59"/>
      <c r="I50" s="58"/>
      <c r="J50" s="58"/>
      <c r="K50" s="58"/>
    </row>
    <row r="51" spans="1:11" ht="15" customHeight="1">
      <c r="A51" s="57" t="s">
        <v>77</v>
      </c>
      <c r="B51" s="38"/>
      <c r="C51" s="52"/>
      <c r="D51" s="38"/>
      <c r="E51" s="53"/>
      <c r="F51" s="54"/>
      <c r="G51" s="38"/>
      <c r="H51" s="53"/>
      <c r="I51" s="38"/>
      <c r="J51" s="38"/>
      <c r="K51" s="38"/>
    </row>
    <row r="52" spans="1:11" ht="15" customHeight="1">
      <c r="A52" s="57"/>
      <c r="B52" s="38"/>
      <c r="C52" s="52"/>
      <c r="D52" s="38"/>
      <c r="E52" s="53"/>
      <c r="F52" s="54"/>
      <c r="G52" s="38"/>
      <c r="H52" s="53"/>
      <c r="I52" s="38"/>
      <c r="J52" s="38"/>
      <c r="K52" s="38"/>
    </row>
    <row r="53" spans="1:11" ht="15" customHeight="1">
      <c r="A53" s="38"/>
      <c r="B53" s="38"/>
      <c r="C53" s="52"/>
      <c r="D53" s="38"/>
      <c r="E53" s="53"/>
      <c r="F53" s="54"/>
      <c r="G53" s="38"/>
      <c r="H53" s="53"/>
      <c r="I53" s="38"/>
      <c r="J53" s="38"/>
      <c r="K53" s="38"/>
    </row>
    <row r="54" spans="1:11" ht="15" customHeight="1">
      <c r="A54" s="57" t="s">
        <v>78</v>
      </c>
      <c r="B54" s="38"/>
      <c r="C54" s="52"/>
      <c r="D54" s="58"/>
      <c r="E54" s="59"/>
      <c r="F54" s="60"/>
      <c r="G54" s="58"/>
      <c r="H54" s="59"/>
      <c r="I54" s="58"/>
      <c r="J54" s="58"/>
      <c r="K54" s="58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selection activeCell="C25" sqref="C25"/>
    </sheetView>
  </sheetViews>
  <sheetFormatPr defaultColWidth="8.421875" defaultRowHeight="12.75"/>
  <cols>
    <col min="1" max="1" width="40.7109375" style="0" customWidth="1"/>
    <col min="2" max="2" width="1.7109375" style="24" customWidth="1"/>
    <col min="3" max="3" width="10.7109375" style="0" customWidth="1"/>
    <col min="4" max="4" width="3.7109375" style="23" customWidth="1"/>
    <col min="5" max="5" width="3.7109375" style="24" customWidth="1"/>
    <col min="6" max="6" width="10.7109375" style="0" customWidth="1"/>
    <col min="7" max="7" width="3.7109375" style="23" customWidth="1"/>
    <col min="8" max="8" width="3.7109375" style="0" customWidth="1"/>
    <col min="9" max="9" width="10.7109375" style="0" customWidth="1"/>
    <col min="10" max="11" width="1.7109375" style="0" customWidth="1"/>
    <col min="12" max="13" width="9.7109375" style="0" customWidth="1"/>
  </cols>
  <sheetData>
    <row r="1" spans="1:10" ht="15" customHeight="1">
      <c r="A1" s="62"/>
      <c r="B1" s="95"/>
      <c r="C1" s="62"/>
      <c r="D1" s="94"/>
      <c r="E1" s="95"/>
      <c r="F1" s="62"/>
      <c r="G1" s="94"/>
      <c r="H1" s="62"/>
      <c r="I1" s="62"/>
      <c r="J1" s="62"/>
    </row>
    <row r="2" spans="1:10" ht="18.75">
      <c r="A2" s="75" t="s">
        <v>202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" customHeight="1">
      <c r="A3" s="67" t="s">
        <v>221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" customHeight="1">
      <c r="A4" s="41"/>
      <c r="B4" s="54"/>
      <c r="C4" s="41"/>
      <c r="D4" s="53"/>
      <c r="E4" s="54"/>
      <c r="F4" s="41"/>
      <c r="G4" s="53"/>
      <c r="H4" s="41"/>
      <c r="I4" s="41"/>
      <c r="J4" s="41"/>
    </row>
    <row r="5" spans="1:10" ht="15" customHeight="1">
      <c r="A5" s="38"/>
      <c r="B5" s="54"/>
      <c r="C5" s="38"/>
      <c r="D5" s="53"/>
      <c r="E5" s="54"/>
      <c r="F5" s="38"/>
      <c r="G5" s="53"/>
      <c r="H5" s="38"/>
      <c r="I5" s="38"/>
      <c r="J5" s="38"/>
    </row>
    <row r="6" spans="1:10" ht="15" customHeight="1">
      <c r="A6" s="38"/>
      <c r="B6" s="54"/>
      <c r="C6" s="38"/>
      <c r="D6" s="53"/>
      <c r="E6" s="54"/>
      <c r="F6" s="38"/>
      <c r="G6" s="53"/>
      <c r="H6" s="38"/>
      <c r="I6" s="60" t="s">
        <v>45</v>
      </c>
      <c r="J6" s="38"/>
    </row>
    <row r="7" spans="1:10" ht="15" customHeight="1">
      <c r="A7" s="38"/>
      <c r="B7" s="54"/>
      <c r="C7" s="38"/>
      <c r="D7" s="53"/>
      <c r="E7" s="54"/>
      <c r="F7" s="38"/>
      <c r="G7" s="53"/>
      <c r="H7" s="38"/>
      <c r="I7" s="38"/>
      <c r="J7" s="38"/>
    </row>
    <row r="8" spans="1:10" ht="15" customHeight="1">
      <c r="A8" s="38"/>
      <c r="B8" s="54"/>
      <c r="C8" s="38"/>
      <c r="D8" s="53"/>
      <c r="E8" s="54"/>
      <c r="F8" s="60" t="s">
        <v>46</v>
      </c>
      <c r="G8" s="53"/>
      <c r="H8" s="38"/>
      <c r="I8" s="38"/>
      <c r="J8" s="38"/>
    </row>
    <row r="9" spans="1:12" ht="15" customHeight="1">
      <c r="A9" s="38"/>
      <c r="B9" s="54"/>
      <c r="C9" s="68" t="s">
        <v>47</v>
      </c>
      <c r="D9" s="69"/>
      <c r="E9" s="70"/>
      <c r="F9" s="68" t="s">
        <v>48</v>
      </c>
      <c r="G9" s="69"/>
      <c r="H9" s="44"/>
      <c r="I9" s="68" t="s">
        <v>49</v>
      </c>
      <c r="J9" s="38"/>
      <c r="K9" s="19"/>
      <c r="L9" s="28" t="s">
        <v>1</v>
      </c>
    </row>
    <row r="10" spans="1:10" ht="15" customHeight="1">
      <c r="A10" s="38"/>
      <c r="B10" s="54"/>
      <c r="C10" s="38"/>
      <c r="D10" s="53"/>
      <c r="E10" s="54"/>
      <c r="F10" s="38"/>
      <c r="G10" s="53"/>
      <c r="H10" s="38"/>
      <c r="I10" s="38"/>
      <c r="J10" s="38"/>
    </row>
    <row r="11" spans="1:13" ht="19.5" customHeight="1">
      <c r="A11" s="59" t="s">
        <v>79</v>
      </c>
      <c r="B11" s="54"/>
      <c r="C11" s="61">
        <v>104393</v>
      </c>
      <c r="D11" s="53"/>
      <c r="E11" s="54"/>
      <c r="F11" s="61">
        <v>25991</v>
      </c>
      <c r="G11" s="53"/>
      <c r="H11" s="38"/>
      <c r="I11" s="61">
        <v>130385</v>
      </c>
      <c r="J11" s="38"/>
      <c r="K11" s="1"/>
      <c r="L11" s="34">
        <f aca="true" t="shared" si="0" ref="L11:L25">C11+F11-I11</f>
        <v>-1</v>
      </c>
      <c r="M11" s="32"/>
    </row>
    <row r="12" spans="1:13" ht="19.5" customHeight="1">
      <c r="A12" s="59"/>
      <c r="B12" s="54"/>
      <c r="C12" s="61"/>
      <c r="D12" s="53"/>
      <c r="E12" s="54"/>
      <c r="F12" s="61"/>
      <c r="G12" s="53"/>
      <c r="H12" s="38"/>
      <c r="I12" s="61"/>
      <c r="J12" s="38"/>
      <c r="K12" s="1"/>
      <c r="L12" s="34"/>
      <c r="M12" s="32"/>
    </row>
    <row r="13" spans="1:13" ht="19.5" customHeight="1">
      <c r="A13" s="59" t="s">
        <v>80</v>
      </c>
      <c r="B13" s="54"/>
      <c r="C13" s="61">
        <v>438967</v>
      </c>
      <c r="D13" s="53"/>
      <c r="E13" s="54"/>
      <c r="F13" s="61">
        <v>198194</v>
      </c>
      <c r="G13" s="53"/>
      <c r="H13" s="38"/>
      <c r="I13" s="61">
        <v>637161</v>
      </c>
      <c r="J13" s="38"/>
      <c r="L13" s="34">
        <f t="shared" si="0"/>
        <v>0</v>
      </c>
      <c r="M13" s="32"/>
    </row>
    <row r="14" spans="1:13" ht="19.5" customHeight="1">
      <c r="A14" s="59"/>
      <c r="B14" s="54"/>
      <c r="C14" s="61"/>
      <c r="D14" s="53"/>
      <c r="E14" s="54"/>
      <c r="F14" s="61"/>
      <c r="G14" s="53"/>
      <c r="H14" s="38"/>
      <c r="I14" s="61"/>
      <c r="J14" s="38"/>
      <c r="L14" s="34"/>
      <c r="M14" s="32"/>
    </row>
    <row r="15" spans="1:13" ht="19.5" customHeight="1">
      <c r="A15" s="59" t="s">
        <v>81</v>
      </c>
      <c r="B15" s="54"/>
      <c r="C15" s="61">
        <v>1258133.784</v>
      </c>
      <c r="D15" s="59" t="s">
        <v>62</v>
      </c>
      <c r="E15" s="54"/>
      <c r="F15" s="61">
        <v>1319456.338</v>
      </c>
      <c r="G15" s="59" t="s">
        <v>63</v>
      </c>
      <c r="H15" s="38"/>
      <c r="I15" s="61">
        <v>2577590</v>
      </c>
      <c r="J15" s="38"/>
      <c r="L15" s="34">
        <f t="shared" si="0"/>
        <v>0.12199999997392297</v>
      </c>
      <c r="M15" s="32"/>
    </row>
    <row r="16" spans="1:13" ht="19.5" customHeight="1">
      <c r="A16" s="38"/>
      <c r="B16" s="60" t="s">
        <v>4</v>
      </c>
      <c r="C16" s="61">
        <v>1253320</v>
      </c>
      <c r="D16" s="59" t="s">
        <v>5</v>
      </c>
      <c r="E16" s="60" t="s">
        <v>4</v>
      </c>
      <c r="F16" s="61">
        <v>1324270</v>
      </c>
      <c r="G16" s="59" t="s">
        <v>5</v>
      </c>
      <c r="H16" s="38"/>
      <c r="I16" s="61"/>
      <c r="J16" s="38"/>
      <c r="L16" s="34">
        <f>C16+F16-I15</f>
        <v>0</v>
      </c>
      <c r="M16" s="32"/>
    </row>
    <row r="17" spans="1:13" ht="19.5" customHeight="1">
      <c r="A17" s="38"/>
      <c r="B17" s="60"/>
      <c r="C17" s="61"/>
      <c r="D17" s="59"/>
      <c r="E17" s="60"/>
      <c r="F17" s="61"/>
      <c r="G17" s="59"/>
      <c r="H17" s="38"/>
      <c r="I17" s="61"/>
      <c r="J17" s="38"/>
      <c r="L17" s="34"/>
      <c r="M17" s="32"/>
    </row>
    <row r="18" spans="1:13" ht="19.5" customHeight="1">
      <c r="A18" s="59" t="s">
        <v>82</v>
      </c>
      <c r="B18" s="54"/>
      <c r="C18" s="61">
        <v>1801494</v>
      </c>
      <c r="D18" s="59" t="s">
        <v>62</v>
      </c>
      <c r="E18" s="54"/>
      <c r="F18" s="61">
        <v>1543642</v>
      </c>
      <c r="G18" s="59" t="s">
        <v>63</v>
      </c>
      <c r="H18" s="38"/>
      <c r="I18" s="61">
        <v>3345136</v>
      </c>
      <c r="J18" s="38"/>
      <c r="L18" s="34">
        <f t="shared" si="0"/>
        <v>0</v>
      </c>
      <c r="M18" s="32">
        <f>I18-I11-I13-I15</f>
        <v>0</v>
      </c>
    </row>
    <row r="19" spans="1:13" ht="19.5" customHeight="1">
      <c r="A19" s="38"/>
      <c r="B19" s="60" t="s">
        <v>4</v>
      </c>
      <c r="C19" s="61">
        <v>1796681</v>
      </c>
      <c r="D19" s="59" t="s">
        <v>5</v>
      </c>
      <c r="E19" s="60" t="s">
        <v>4</v>
      </c>
      <c r="F19" s="61">
        <v>1548455</v>
      </c>
      <c r="G19" s="59" t="s">
        <v>5</v>
      </c>
      <c r="H19" s="38"/>
      <c r="I19" s="61"/>
      <c r="J19" s="38"/>
      <c r="K19" s="1"/>
      <c r="L19" s="34">
        <f>C19+F19-I18</f>
        <v>0</v>
      </c>
      <c r="M19" s="32"/>
    </row>
    <row r="20" spans="1:13" ht="19.5" customHeight="1">
      <c r="A20" s="38"/>
      <c r="B20" s="60"/>
      <c r="C20" s="61"/>
      <c r="D20" s="59"/>
      <c r="E20" s="60"/>
      <c r="F20" s="61"/>
      <c r="G20" s="59"/>
      <c r="H20" s="38"/>
      <c r="I20" s="61"/>
      <c r="J20" s="38"/>
      <c r="K20" s="1"/>
      <c r="L20" s="34"/>
      <c r="M20" s="32"/>
    </row>
    <row r="21" spans="1:13" ht="19.5" customHeight="1">
      <c r="A21" s="59" t="s">
        <v>83</v>
      </c>
      <c r="B21" s="54"/>
      <c r="C21" s="61">
        <v>7722</v>
      </c>
      <c r="D21" s="53"/>
      <c r="E21" s="54"/>
      <c r="F21" s="61">
        <v>20975</v>
      </c>
      <c r="G21" s="53"/>
      <c r="H21" s="38"/>
      <c r="I21" s="61">
        <v>28696</v>
      </c>
      <c r="J21" s="38"/>
      <c r="L21" s="34">
        <f t="shared" si="0"/>
        <v>1</v>
      </c>
      <c r="M21" s="32"/>
    </row>
    <row r="22" spans="1:13" ht="19.5" customHeight="1">
      <c r="A22" s="59"/>
      <c r="B22" s="54"/>
      <c r="C22" s="61"/>
      <c r="D22" s="53"/>
      <c r="E22" s="54"/>
      <c r="F22" s="61"/>
      <c r="G22" s="53"/>
      <c r="H22" s="38"/>
      <c r="I22" s="61"/>
      <c r="J22" s="38"/>
      <c r="L22" s="34"/>
      <c r="M22" s="32"/>
    </row>
    <row r="23" spans="1:13" ht="19.5" customHeight="1">
      <c r="A23" s="59" t="s">
        <v>84</v>
      </c>
      <c r="B23" s="54"/>
      <c r="C23" s="61">
        <v>3710</v>
      </c>
      <c r="D23" s="53"/>
      <c r="E23" s="54"/>
      <c r="F23" s="61">
        <v>2361</v>
      </c>
      <c r="G23" s="53"/>
      <c r="H23" s="38"/>
      <c r="I23" s="61">
        <v>6071</v>
      </c>
      <c r="J23" s="38"/>
      <c r="L23" s="34">
        <f t="shared" si="0"/>
        <v>0</v>
      </c>
      <c r="M23" s="32"/>
    </row>
    <row r="24" spans="1:13" ht="19.5" customHeight="1">
      <c r="A24" s="59"/>
      <c r="B24" s="54"/>
      <c r="C24" s="61"/>
      <c r="D24" s="53"/>
      <c r="E24" s="54"/>
      <c r="F24" s="61"/>
      <c r="G24" s="53"/>
      <c r="H24" s="38"/>
      <c r="I24" s="61"/>
      <c r="J24" s="38"/>
      <c r="L24" s="34"/>
      <c r="M24" s="32"/>
    </row>
    <row r="25" spans="1:13" ht="19.5" customHeight="1">
      <c r="A25" s="59" t="s">
        <v>85</v>
      </c>
      <c r="B25" s="54"/>
      <c r="C25" s="61">
        <v>1812926</v>
      </c>
      <c r="D25" s="59" t="s">
        <v>62</v>
      </c>
      <c r="E25" s="54"/>
      <c r="F25" s="61">
        <v>1566977</v>
      </c>
      <c r="G25" s="59" t="s">
        <v>63</v>
      </c>
      <c r="H25" s="38"/>
      <c r="I25" s="61">
        <v>3379903</v>
      </c>
      <c r="J25" s="38"/>
      <c r="L25" s="34">
        <f t="shared" si="0"/>
        <v>0</v>
      </c>
      <c r="M25" s="32">
        <f>I25-I18-I21-I23</f>
        <v>0</v>
      </c>
    </row>
    <row r="26" spans="1:13" ht="19.5" customHeight="1">
      <c r="A26" s="38"/>
      <c r="B26" s="60" t="s">
        <v>4</v>
      </c>
      <c r="C26" s="61">
        <v>1808113</v>
      </c>
      <c r="D26" s="59" t="s">
        <v>5</v>
      </c>
      <c r="E26" s="60" t="s">
        <v>4</v>
      </c>
      <c r="F26" s="61">
        <v>1571790</v>
      </c>
      <c r="G26" s="59" t="s">
        <v>5</v>
      </c>
      <c r="H26" s="38"/>
      <c r="I26" s="71"/>
      <c r="J26" s="38"/>
      <c r="K26" s="1"/>
      <c r="L26" s="34">
        <f>C26+F26-I25</f>
        <v>0</v>
      </c>
      <c r="M26" s="32"/>
    </row>
    <row r="27" spans="1:10" ht="15" customHeight="1">
      <c r="A27" s="38"/>
      <c r="B27" s="54"/>
      <c r="C27" s="38"/>
      <c r="D27" s="53"/>
      <c r="E27" s="54"/>
      <c r="F27" s="38"/>
      <c r="G27" s="53"/>
      <c r="H27" s="38"/>
      <c r="I27" s="38"/>
      <c r="J27" s="38"/>
    </row>
    <row r="28" spans="1:10" ht="15" customHeight="1">
      <c r="A28" s="38"/>
      <c r="B28" s="54"/>
      <c r="C28" s="38"/>
      <c r="D28" s="53"/>
      <c r="E28" s="54"/>
      <c r="F28" s="38"/>
      <c r="G28" s="53"/>
      <c r="H28" s="38"/>
      <c r="I28" s="38"/>
      <c r="J28" s="38"/>
    </row>
    <row r="29" spans="1:10" ht="15" customHeight="1">
      <c r="A29" s="38"/>
      <c r="B29" s="54"/>
      <c r="C29" s="38"/>
      <c r="D29" s="53"/>
      <c r="E29" s="54"/>
      <c r="F29" s="38"/>
      <c r="G29" s="53"/>
      <c r="H29" s="38"/>
      <c r="I29" s="38"/>
      <c r="J29" s="38"/>
    </row>
    <row r="30" spans="1:10" ht="15" customHeight="1">
      <c r="A30" s="59" t="s">
        <v>75</v>
      </c>
      <c r="B30" s="54"/>
      <c r="C30" s="38"/>
      <c r="D30" s="53"/>
      <c r="E30" s="54"/>
      <c r="F30" s="38"/>
      <c r="G30" s="53"/>
      <c r="H30" s="38"/>
      <c r="I30" s="38"/>
      <c r="J30" s="38"/>
    </row>
    <row r="31" spans="1:10" ht="15" customHeight="1">
      <c r="A31" s="59" t="s">
        <v>76</v>
      </c>
      <c r="B31" s="54"/>
      <c r="C31" s="38"/>
      <c r="D31" s="53"/>
      <c r="E31" s="54"/>
      <c r="F31" s="38"/>
      <c r="G31" s="53"/>
      <c r="H31" s="38"/>
      <c r="I31" s="38"/>
      <c r="J31" s="38"/>
    </row>
    <row r="32" spans="1:10" ht="15" customHeight="1">
      <c r="A32" s="59" t="s">
        <v>77</v>
      </c>
      <c r="B32" s="54"/>
      <c r="C32" s="38"/>
      <c r="D32" s="53"/>
      <c r="E32" s="54"/>
      <c r="F32" s="38"/>
      <c r="G32" s="53"/>
      <c r="H32" s="38"/>
      <c r="I32" s="38"/>
      <c r="J32" s="38"/>
    </row>
    <row r="33" spans="1:10" ht="15" customHeight="1">
      <c r="A33" s="59"/>
      <c r="B33" s="54"/>
      <c r="C33" s="38"/>
      <c r="D33" s="53"/>
      <c r="E33" s="54"/>
      <c r="F33" s="38"/>
      <c r="G33" s="53"/>
      <c r="H33" s="38"/>
      <c r="I33" s="38"/>
      <c r="J33" s="38"/>
    </row>
    <row r="34" spans="1:10" ht="15" customHeight="1">
      <c r="A34" s="38"/>
      <c r="B34" s="54"/>
      <c r="C34" s="38"/>
      <c r="D34" s="53"/>
      <c r="E34" s="54"/>
      <c r="F34" s="38"/>
      <c r="G34" s="53"/>
      <c r="H34" s="38"/>
      <c r="I34" s="38"/>
      <c r="J34" s="38"/>
    </row>
    <row r="35" spans="1:10" ht="15" customHeight="1">
      <c r="A35" s="59" t="s">
        <v>44</v>
      </c>
      <c r="B35" s="54"/>
      <c r="C35" s="38"/>
      <c r="D35" s="53"/>
      <c r="E35" s="54"/>
      <c r="F35" s="38"/>
      <c r="G35" s="53"/>
      <c r="H35" s="38"/>
      <c r="I35" s="38"/>
      <c r="J35" s="38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6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 topLeftCell="A1">
      <selection activeCell="E16" sqref="E16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9" width="9.7109375" style="0" customWidth="1"/>
  </cols>
  <sheetData>
    <row r="1" spans="1:6" ht="15">
      <c r="A1" s="38"/>
      <c r="B1" s="38"/>
      <c r="C1" s="38"/>
      <c r="D1" s="38"/>
      <c r="E1" s="38"/>
      <c r="F1" s="38"/>
    </row>
    <row r="2" spans="1:6" ht="15">
      <c r="A2" s="118" t="s">
        <v>203</v>
      </c>
      <c r="B2" s="41"/>
      <c r="C2" s="41"/>
      <c r="D2" s="41"/>
      <c r="E2" s="41"/>
      <c r="F2" s="41"/>
    </row>
    <row r="3" spans="1:6" ht="15">
      <c r="A3" s="51" t="s">
        <v>221</v>
      </c>
      <c r="B3" s="41"/>
      <c r="C3" s="41"/>
      <c r="D3" s="41"/>
      <c r="E3" s="41"/>
      <c r="F3" s="41"/>
    </row>
    <row r="4" spans="1:6" ht="15">
      <c r="A4" s="51"/>
      <c r="B4" s="41"/>
      <c r="C4" s="41"/>
      <c r="D4" s="41"/>
      <c r="E4" s="41"/>
      <c r="F4" s="38"/>
    </row>
    <row r="5" spans="1:6" ht="15">
      <c r="A5" s="38"/>
      <c r="B5" s="38"/>
      <c r="C5" s="38"/>
      <c r="D5" s="38"/>
      <c r="E5" s="38"/>
      <c r="F5" s="38"/>
    </row>
    <row r="6" spans="1:6" ht="15">
      <c r="A6" s="38"/>
      <c r="B6" s="38"/>
      <c r="C6" s="38"/>
      <c r="D6" s="38"/>
      <c r="E6" s="55" t="s">
        <v>45</v>
      </c>
      <c r="F6" s="38"/>
    </row>
    <row r="7" spans="1:6" ht="15">
      <c r="A7" s="38"/>
      <c r="B7" s="38"/>
      <c r="C7" s="38"/>
      <c r="D7" s="38"/>
      <c r="E7" s="38"/>
      <c r="F7" s="38"/>
    </row>
    <row r="8" spans="1:6" ht="15">
      <c r="A8" s="38"/>
      <c r="B8" s="38"/>
      <c r="C8" s="38"/>
      <c r="D8" s="55" t="s">
        <v>46</v>
      </c>
      <c r="E8" s="38"/>
      <c r="F8" s="38"/>
    </row>
    <row r="9" spans="1:8" ht="15">
      <c r="A9" s="38"/>
      <c r="B9" s="38"/>
      <c r="C9" s="56" t="s">
        <v>47</v>
      </c>
      <c r="D9" s="56" t="s">
        <v>48</v>
      </c>
      <c r="E9" s="56" t="s">
        <v>49</v>
      </c>
      <c r="F9" s="38"/>
      <c r="H9" s="28" t="s">
        <v>1</v>
      </c>
    </row>
    <row r="10" spans="1:6" ht="15">
      <c r="A10" s="55" t="s">
        <v>100</v>
      </c>
      <c r="B10" s="72" t="s">
        <v>101</v>
      </c>
      <c r="C10" s="38"/>
      <c r="D10" s="38"/>
      <c r="E10" s="38"/>
      <c r="F10" s="38"/>
    </row>
    <row r="11" spans="1:6" ht="15">
      <c r="A11" s="55"/>
      <c r="B11" s="72"/>
      <c r="C11" s="38"/>
      <c r="D11" s="38"/>
      <c r="E11" s="38"/>
      <c r="F11" s="38"/>
    </row>
    <row r="12" spans="1:9" ht="15">
      <c r="A12" s="38"/>
      <c r="B12" s="57" t="s">
        <v>102</v>
      </c>
      <c r="C12" s="46">
        <v>42861.774</v>
      </c>
      <c r="D12" s="46">
        <v>57753.364</v>
      </c>
      <c r="E12" s="46">
        <v>100615.138</v>
      </c>
      <c r="F12" s="38"/>
      <c r="H12" s="34">
        <f>C12+D12-E12</f>
        <v>0</v>
      </c>
      <c r="I12" s="32"/>
    </row>
    <row r="13" spans="1:9" ht="15">
      <c r="A13" s="38"/>
      <c r="B13" s="57"/>
      <c r="C13" s="46"/>
      <c r="D13" s="46"/>
      <c r="E13" s="46"/>
      <c r="F13" s="38"/>
      <c r="H13" s="34"/>
      <c r="I13" s="32"/>
    </row>
    <row r="14" spans="1:9" ht="15">
      <c r="A14" s="38"/>
      <c r="B14" s="57" t="s">
        <v>103</v>
      </c>
      <c r="C14" s="46">
        <v>1670.205</v>
      </c>
      <c r="D14" s="46">
        <v>9640.676</v>
      </c>
      <c r="E14" s="46">
        <v>11310.881</v>
      </c>
      <c r="F14" s="38"/>
      <c r="H14" s="34">
        <f>C14+D14-E14</f>
        <v>0</v>
      </c>
      <c r="I14" s="32"/>
    </row>
    <row r="15" spans="1:9" ht="15">
      <c r="A15" s="38"/>
      <c r="B15" s="57"/>
      <c r="C15" s="46"/>
      <c r="D15" s="46"/>
      <c r="E15" s="46"/>
      <c r="F15" s="38"/>
      <c r="H15" s="34"/>
      <c r="I15" s="32"/>
    </row>
    <row r="16" spans="1:9" ht="15">
      <c r="A16" s="38"/>
      <c r="B16" s="57" t="s">
        <v>104</v>
      </c>
      <c r="C16" s="46">
        <v>1438599.034</v>
      </c>
      <c r="D16" s="46">
        <v>296374.216</v>
      </c>
      <c r="E16" s="46">
        <v>1734973.25</v>
      </c>
      <c r="F16" s="38"/>
      <c r="H16" s="34">
        <f>C16+D16-E16</f>
        <v>0</v>
      </c>
      <c r="I16" s="32"/>
    </row>
    <row r="17" spans="1:9" ht="15">
      <c r="A17" s="38"/>
      <c r="B17" s="57"/>
      <c r="C17" s="46"/>
      <c r="D17" s="46"/>
      <c r="E17" s="46"/>
      <c r="F17" s="38"/>
      <c r="H17" s="34"/>
      <c r="I17" s="32"/>
    </row>
    <row r="18" spans="1:9" ht="15">
      <c r="A18" s="38"/>
      <c r="B18" s="57" t="s">
        <v>105</v>
      </c>
      <c r="C18" s="46">
        <v>20639.589</v>
      </c>
      <c r="D18" s="46">
        <v>497184.275</v>
      </c>
      <c r="E18" s="46">
        <v>517823.864</v>
      </c>
      <c r="F18" s="38"/>
      <c r="H18" s="34">
        <f>C18+D18-E18</f>
        <v>0</v>
      </c>
      <c r="I18" s="32"/>
    </row>
    <row r="19" spans="1:9" ht="15">
      <c r="A19" s="38"/>
      <c r="B19" s="57"/>
      <c r="C19" s="46"/>
      <c r="D19" s="46"/>
      <c r="E19" s="46"/>
      <c r="F19" s="38"/>
      <c r="H19" s="34"/>
      <c r="I19" s="32"/>
    </row>
    <row r="20" spans="1:9" ht="15">
      <c r="A20" s="38"/>
      <c r="B20" s="57" t="s">
        <v>106</v>
      </c>
      <c r="C20" s="46">
        <v>3787.954</v>
      </c>
      <c r="D20" s="46">
        <v>13076.729</v>
      </c>
      <c r="E20" s="46">
        <v>16864.683</v>
      </c>
      <c r="F20" s="38"/>
      <c r="H20" s="34">
        <f>C20+D20-E20</f>
        <v>0</v>
      </c>
      <c r="I20" s="32"/>
    </row>
    <row r="21" spans="1:9" ht="15">
      <c r="A21" s="38"/>
      <c r="B21" s="57"/>
      <c r="C21" s="46"/>
      <c r="D21" s="46"/>
      <c r="E21" s="46"/>
      <c r="F21" s="38"/>
      <c r="H21" s="34"/>
      <c r="I21" s="32"/>
    </row>
    <row r="22" spans="1:9" ht="15">
      <c r="A22" s="38"/>
      <c r="B22" s="57" t="s">
        <v>107</v>
      </c>
      <c r="C22" s="46">
        <v>1507559</v>
      </c>
      <c r="D22" s="46">
        <v>874029</v>
      </c>
      <c r="E22" s="46">
        <v>2381588</v>
      </c>
      <c r="F22" s="38"/>
      <c r="H22" s="34">
        <f>C22+D22-E22</f>
        <v>0</v>
      </c>
      <c r="I22" s="32">
        <f>E22-SUM(E12:E20)</f>
        <v>0.18399999989196658</v>
      </c>
    </row>
    <row r="23" spans="1:9" ht="15">
      <c r="A23" s="38"/>
      <c r="B23" s="57"/>
      <c r="C23" s="46"/>
      <c r="D23" s="46"/>
      <c r="E23" s="46"/>
      <c r="F23" s="38"/>
      <c r="H23" s="34"/>
      <c r="I23" s="32"/>
    </row>
    <row r="24" spans="1:9" ht="15">
      <c r="A24" s="38"/>
      <c r="B24" s="57"/>
      <c r="C24" s="46"/>
      <c r="D24" s="46"/>
      <c r="E24" s="46"/>
      <c r="F24" s="38"/>
      <c r="H24" s="34"/>
      <c r="I24" s="32"/>
    </row>
    <row r="25" spans="1:9" ht="15">
      <c r="A25" s="55" t="s">
        <v>108</v>
      </c>
      <c r="B25" s="72" t="s">
        <v>109</v>
      </c>
      <c r="C25" s="73"/>
      <c r="D25" s="73"/>
      <c r="E25" s="73"/>
      <c r="F25" s="38"/>
      <c r="H25" s="34"/>
      <c r="I25" s="32"/>
    </row>
    <row r="26" spans="1:9" ht="15">
      <c r="A26" s="55"/>
      <c r="B26" s="72"/>
      <c r="C26" s="73"/>
      <c r="D26" s="73"/>
      <c r="E26" s="73"/>
      <c r="F26" s="38"/>
      <c r="H26" s="34"/>
      <c r="I26" s="32"/>
    </row>
    <row r="27" spans="1:9" ht="15">
      <c r="A27" s="38"/>
      <c r="B27" s="57" t="s">
        <v>102</v>
      </c>
      <c r="C27" s="46">
        <v>761.295</v>
      </c>
      <c r="D27" s="46">
        <v>1283.17</v>
      </c>
      <c r="E27" s="46">
        <v>2044.465</v>
      </c>
      <c r="F27" s="38"/>
      <c r="H27" s="34">
        <f>C27+D27-E27</f>
        <v>0</v>
      </c>
      <c r="I27" s="32"/>
    </row>
    <row r="28" spans="1:9" ht="15">
      <c r="A28" s="38"/>
      <c r="B28" s="57"/>
      <c r="C28" s="46"/>
      <c r="D28" s="46"/>
      <c r="E28" s="46"/>
      <c r="F28" s="38"/>
      <c r="H28" s="34"/>
      <c r="I28" s="32"/>
    </row>
    <row r="29" spans="1:9" ht="15">
      <c r="A29" s="38"/>
      <c r="B29" s="57" t="s">
        <v>103</v>
      </c>
      <c r="C29" s="46">
        <v>85.26</v>
      </c>
      <c r="D29" s="46">
        <v>90.041</v>
      </c>
      <c r="E29" s="46">
        <v>175.301</v>
      </c>
      <c r="F29" s="38"/>
      <c r="H29" s="34">
        <f>C29+D29-E29</f>
        <v>0</v>
      </c>
      <c r="I29" s="32"/>
    </row>
    <row r="30" spans="1:9" ht="15">
      <c r="A30" s="38"/>
      <c r="B30" s="57"/>
      <c r="C30" s="46"/>
      <c r="D30" s="46"/>
      <c r="E30" s="46"/>
      <c r="F30" s="38"/>
      <c r="H30" s="34"/>
      <c r="I30" s="32"/>
    </row>
    <row r="31" spans="1:9" ht="15">
      <c r="A31" s="38"/>
      <c r="B31" s="57" t="s">
        <v>104</v>
      </c>
      <c r="C31" s="46">
        <v>104178.234</v>
      </c>
      <c r="D31" s="46">
        <v>4725.818</v>
      </c>
      <c r="E31" s="46">
        <v>108904.052</v>
      </c>
      <c r="F31" s="38"/>
      <c r="H31" s="34">
        <f>C31+D31-E31</f>
        <v>0</v>
      </c>
      <c r="I31" s="32"/>
    </row>
    <row r="32" spans="1:9" ht="15">
      <c r="A32" s="38"/>
      <c r="B32" s="57"/>
      <c r="C32" s="46"/>
      <c r="D32" s="46"/>
      <c r="E32" s="46"/>
      <c r="F32" s="38"/>
      <c r="H32" s="34"/>
      <c r="I32" s="32"/>
    </row>
    <row r="33" spans="1:9" ht="15">
      <c r="A33" s="38"/>
      <c r="B33" s="57" t="s">
        <v>105</v>
      </c>
      <c r="C33" s="46">
        <v>841.013</v>
      </c>
      <c r="D33" s="46">
        <v>10681.848</v>
      </c>
      <c r="E33" s="46">
        <v>11522.861</v>
      </c>
      <c r="F33" s="38"/>
      <c r="H33" s="34">
        <f>C33+D33-E33</f>
        <v>0</v>
      </c>
      <c r="I33" s="32"/>
    </row>
    <row r="34" spans="1:9" ht="15">
      <c r="A34" s="38"/>
      <c r="B34" s="57"/>
      <c r="C34" s="46"/>
      <c r="D34" s="46"/>
      <c r="E34" s="46"/>
      <c r="F34" s="38"/>
      <c r="H34" s="34"/>
      <c r="I34" s="32"/>
    </row>
    <row r="35" spans="1:9" ht="15">
      <c r="A35" s="38"/>
      <c r="B35" s="57" t="s">
        <v>106</v>
      </c>
      <c r="C35" s="46">
        <v>145.987</v>
      </c>
      <c r="D35" s="46">
        <v>1527.01</v>
      </c>
      <c r="E35" s="46">
        <v>1672.997</v>
      </c>
      <c r="F35" s="38"/>
      <c r="H35" s="34">
        <f>C35+D35-E35</f>
        <v>0</v>
      </c>
      <c r="I35" s="32"/>
    </row>
    <row r="36" spans="1:9" ht="15">
      <c r="A36" s="38"/>
      <c r="B36" s="57"/>
      <c r="C36" s="46"/>
      <c r="D36" s="46"/>
      <c r="E36" s="46"/>
      <c r="F36" s="38"/>
      <c r="H36" s="34"/>
      <c r="I36" s="32"/>
    </row>
    <row r="37" spans="1:9" ht="15">
      <c r="A37" s="38"/>
      <c r="B37" s="57" t="s">
        <v>107</v>
      </c>
      <c r="C37" s="46">
        <v>106012</v>
      </c>
      <c r="D37" s="46">
        <v>18308</v>
      </c>
      <c r="E37" s="46">
        <v>124320</v>
      </c>
      <c r="F37" s="38"/>
      <c r="H37" s="34">
        <f>C37+D37-E37</f>
        <v>0</v>
      </c>
      <c r="I37" s="32">
        <f>E37-SUM(E27:E35)</f>
        <v>0.3239999999932479</v>
      </c>
    </row>
    <row r="38" spans="1:9" ht="15">
      <c r="A38" s="38"/>
      <c r="B38" s="57"/>
      <c r="C38" s="46"/>
      <c r="D38" s="46"/>
      <c r="E38" s="46"/>
      <c r="F38" s="38"/>
      <c r="H38" s="34"/>
      <c r="I38" s="32"/>
    </row>
    <row r="39" spans="1:9" ht="15">
      <c r="A39" s="38"/>
      <c r="B39" s="57"/>
      <c r="C39" s="46"/>
      <c r="D39" s="46"/>
      <c r="E39" s="46"/>
      <c r="F39" s="38"/>
      <c r="H39" s="34"/>
      <c r="I39" s="32"/>
    </row>
    <row r="40" spans="1:9" ht="15">
      <c r="A40" s="55" t="s">
        <v>110</v>
      </c>
      <c r="B40" s="72" t="s">
        <v>111</v>
      </c>
      <c r="C40" s="73"/>
      <c r="D40" s="73"/>
      <c r="E40" s="73"/>
      <c r="F40" s="38"/>
      <c r="H40" s="34"/>
      <c r="I40" s="32"/>
    </row>
    <row r="41" spans="1:9" ht="15">
      <c r="A41" s="55"/>
      <c r="B41" s="72"/>
      <c r="C41" s="73"/>
      <c r="D41" s="73"/>
      <c r="E41" s="73"/>
      <c r="F41" s="38"/>
      <c r="H41" s="34"/>
      <c r="I41" s="32"/>
    </row>
    <row r="42" spans="1:9" ht="15">
      <c r="A42" s="38"/>
      <c r="B42" s="57" t="s">
        <v>102</v>
      </c>
      <c r="C42" s="46">
        <v>345.805</v>
      </c>
      <c r="D42" s="46">
        <v>608.44</v>
      </c>
      <c r="E42" s="46">
        <v>954.245</v>
      </c>
      <c r="F42" s="38"/>
      <c r="H42" s="34">
        <f>C42+D42-E42</f>
        <v>0</v>
      </c>
      <c r="I42" s="32"/>
    </row>
    <row r="43" spans="1:9" ht="15">
      <c r="A43" s="38"/>
      <c r="B43" s="57"/>
      <c r="C43" s="46"/>
      <c r="D43" s="46"/>
      <c r="E43" s="46"/>
      <c r="F43" s="38"/>
      <c r="H43" s="34"/>
      <c r="I43" s="32"/>
    </row>
    <row r="44" spans="1:9" ht="15">
      <c r="A44" s="38"/>
      <c r="B44" s="57" t="s">
        <v>103</v>
      </c>
      <c r="C44" s="46">
        <v>0.219</v>
      </c>
      <c r="D44" s="46">
        <v>156.308</v>
      </c>
      <c r="E44" s="46">
        <v>156.527</v>
      </c>
      <c r="F44" s="38"/>
      <c r="H44" s="34">
        <f>C44+D44-E44</f>
        <v>0</v>
      </c>
      <c r="I44" s="32"/>
    </row>
    <row r="45" spans="1:9" ht="15">
      <c r="A45" s="38"/>
      <c r="B45" s="57"/>
      <c r="C45" s="46"/>
      <c r="D45" s="46"/>
      <c r="E45" s="46"/>
      <c r="F45" s="38"/>
      <c r="H45" s="34"/>
      <c r="I45" s="32"/>
    </row>
    <row r="46" spans="1:9" ht="15">
      <c r="A46" s="38"/>
      <c r="B46" s="57" t="s">
        <v>104</v>
      </c>
      <c r="C46" s="46">
        <v>42030.753</v>
      </c>
      <c r="D46" s="46">
        <v>1005.878</v>
      </c>
      <c r="E46" s="46">
        <v>43036.631</v>
      </c>
      <c r="F46" s="38"/>
      <c r="H46" s="34">
        <f aca="true" t="shared" si="0" ref="H46:H52">C46+D46-E46</f>
        <v>0</v>
      </c>
      <c r="I46" s="32"/>
    </row>
    <row r="47" spans="1:9" ht="15">
      <c r="A47" s="38"/>
      <c r="B47" s="57"/>
      <c r="C47" s="46"/>
      <c r="D47" s="46"/>
      <c r="E47" s="46"/>
      <c r="F47" s="38"/>
      <c r="H47" s="34"/>
      <c r="I47" s="32"/>
    </row>
    <row r="48" spans="1:9" ht="12.75" customHeight="1">
      <c r="A48" s="38"/>
      <c r="B48" s="57" t="s">
        <v>105</v>
      </c>
      <c r="C48" s="46">
        <v>984.332</v>
      </c>
      <c r="D48" s="46">
        <v>2206.735</v>
      </c>
      <c r="E48" s="46">
        <v>3191.067</v>
      </c>
      <c r="F48" s="38"/>
      <c r="H48" s="34">
        <f t="shared" si="0"/>
        <v>0</v>
      </c>
      <c r="I48" s="32"/>
    </row>
    <row r="49" spans="1:9" ht="12.75" customHeight="1">
      <c r="A49" s="38"/>
      <c r="B49" s="57"/>
      <c r="C49" s="46"/>
      <c r="D49" s="46"/>
      <c r="E49" s="46"/>
      <c r="F49" s="38"/>
      <c r="H49" s="34"/>
      <c r="I49" s="32"/>
    </row>
    <row r="50" spans="1:9" ht="12.75" customHeight="1">
      <c r="A50" s="38"/>
      <c r="B50" s="57" t="s">
        <v>106</v>
      </c>
      <c r="C50" s="46">
        <v>0</v>
      </c>
      <c r="D50" s="46">
        <v>25.362</v>
      </c>
      <c r="E50" s="46">
        <v>25.362</v>
      </c>
      <c r="F50" s="38"/>
      <c r="H50" s="34">
        <f t="shared" si="0"/>
        <v>0</v>
      </c>
      <c r="I50" s="32"/>
    </row>
    <row r="51" spans="1:9" ht="12.75" customHeight="1">
      <c r="A51" s="38"/>
      <c r="B51" s="57"/>
      <c r="C51" s="46"/>
      <c r="D51" s="46"/>
      <c r="E51" s="46"/>
      <c r="F51" s="38"/>
      <c r="H51" s="34"/>
      <c r="I51" s="32"/>
    </row>
    <row r="52" spans="1:9" ht="15">
      <c r="A52" s="38"/>
      <c r="B52" s="57" t="s">
        <v>107</v>
      </c>
      <c r="C52" s="46">
        <v>43361</v>
      </c>
      <c r="D52" s="46">
        <v>4003</v>
      </c>
      <c r="E52" s="46">
        <v>47364</v>
      </c>
      <c r="F52" s="38"/>
      <c r="H52" s="34">
        <f t="shared" si="0"/>
        <v>0</v>
      </c>
      <c r="I52" s="32">
        <f>E52-SUM(E42:E50)</f>
        <v>0.16799999999784632</v>
      </c>
    </row>
    <row r="53" spans="1:6" ht="15">
      <c r="A53" s="38"/>
      <c r="B53" s="38"/>
      <c r="C53" s="38"/>
      <c r="D53" s="38"/>
      <c r="E53" s="38"/>
      <c r="F53" s="38"/>
    </row>
    <row r="54" spans="1:6" ht="15">
      <c r="A54" s="38"/>
      <c r="B54" s="38"/>
      <c r="C54" s="38"/>
      <c r="D54" s="38"/>
      <c r="E54" s="38"/>
      <c r="F54" s="38"/>
    </row>
    <row r="55" spans="1:6" ht="15">
      <c r="A55" s="38"/>
      <c r="B55" s="38"/>
      <c r="C55" s="38"/>
      <c r="D55" s="38"/>
      <c r="E55" s="38"/>
      <c r="F55" s="38"/>
    </row>
    <row r="56" spans="1:6" ht="15">
      <c r="A56" s="57" t="s">
        <v>44</v>
      </c>
      <c r="B56" s="38"/>
      <c r="C56" s="38"/>
      <c r="D56" s="38"/>
      <c r="E56" s="38"/>
      <c r="F56" s="38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6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E19" sqref="E19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38"/>
      <c r="B1" s="38"/>
      <c r="C1" s="44"/>
      <c r="D1" s="44"/>
      <c r="E1" s="38"/>
      <c r="F1" s="38"/>
    </row>
    <row r="2" spans="1:6" s="27" customFormat="1" ht="18.75">
      <c r="A2" s="25" t="s">
        <v>204</v>
      </c>
      <c r="B2" s="26"/>
      <c r="C2" s="26"/>
      <c r="D2" s="26"/>
      <c r="E2" s="26"/>
      <c r="F2" s="26"/>
    </row>
    <row r="3" spans="1:6" ht="15">
      <c r="A3" s="51" t="s">
        <v>221</v>
      </c>
      <c r="B3" s="41"/>
      <c r="C3" s="41"/>
      <c r="D3" s="41"/>
      <c r="E3" s="41"/>
      <c r="F3" s="41"/>
    </row>
    <row r="4" spans="1:6" ht="12" customHeight="1">
      <c r="A4" s="51"/>
      <c r="B4" s="41"/>
      <c r="C4" s="41"/>
      <c r="D4" s="41"/>
      <c r="E4" s="41"/>
      <c r="F4" s="38"/>
    </row>
    <row r="5" spans="1:6" ht="12" customHeight="1">
      <c r="A5" s="38"/>
      <c r="B5" s="38"/>
      <c r="C5" s="38"/>
      <c r="D5" s="38"/>
      <c r="E5" s="38"/>
      <c r="F5" s="38"/>
    </row>
    <row r="6" spans="1:6" ht="12" customHeight="1">
      <c r="A6" s="38"/>
      <c r="B6" s="38"/>
      <c r="C6" s="38"/>
      <c r="D6" s="38"/>
      <c r="E6" s="55" t="s">
        <v>86</v>
      </c>
      <c r="F6" s="38"/>
    </row>
    <row r="7" spans="1:6" ht="12" customHeight="1">
      <c r="A7" s="38"/>
      <c r="B7" s="38"/>
      <c r="C7" s="38"/>
      <c r="D7" s="38"/>
      <c r="E7" s="38"/>
      <c r="F7" s="38"/>
    </row>
    <row r="8" spans="1:6" ht="12" customHeight="1">
      <c r="A8" s="38"/>
      <c r="B8" s="38"/>
      <c r="C8" s="38"/>
      <c r="D8" s="55" t="s">
        <v>46</v>
      </c>
      <c r="E8" s="38"/>
      <c r="F8" s="38"/>
    </row>
    <row r="9" spans="1:8" ht="12" customHeight="1">
      <c r="A9" s="38"/>
      <c r="B9" s="38"/>
      <c r="C9" s="56" t="s">
        <v>47</v>
      </c>
      <c r="D9" s="56" t="s">
        <v>48</v>
      </c>
      <c r="E9" s="56" t="s">
        <v>49</v>
      </c>
      <c r="F9" s="38"/>
      <c r="H9" s="28" t="s">
        <v>1</v>
      </c>
    </row>
    <row r="10" spans="1:6" ht="12" customHeight="1">
      <c r="A10" s="57" t="s">
        <v>87</v>
      </c>
      <c r="B10" s="57" t="s">
        <v>88</v>
      </c>
      <c r="C10" s="38"/>
      <c r="D10" s="38"/>
      <c r="E10" s="38"/>
      <c r="F10" s="38"/>
    </row>
    <row r="11" spans="1:6" ht="12" customHeight="1">
      <c r="A11" s="38"/>
      <c r="B11" s="72" t="s">
        <v>89</v>
      </c>
      <c r="C11" s="38"/>
      <c r="D11" s="38"/>
      <c r="E11" s="38"/>
      <c r="F11" s="38"/>
    </row>
    <row r="12" spans="1:6" ht="12" customHeight="1">
      <c r="A12" s="38"/>
      <c r="B12" s="72"/>
      <c r="C12" s="38"/>
      <c r="D12" s="38"/>
      <c r="E12" s="38"/>
      <c r="F12" s="38"/>
    </row>
    <row r="13" spans="1:8" ht="12" customHeight="1">
      <c r="A13" s="38"/>
      <c r="B13" s="57" t="s">
        <v>90</v>
      </c>
      <c r="C13" s="61">
        <v>13516.974</v>
      </c>
      <c r="D13" s="61">
        <v>3229.836</v>
      </c>
      <c r="E13" s="61">
        <v>16746.81</v>
      </c>
      <c r="F13" s="38"/>
      <c r="H13" s="34">
        <f aca="true" t="shared" si="0" ref="H13:H19">C13+D13-E13</f>
        <v>0</v>
      </c>
    </row>
    <row r="14" spans="1:8" ht="12" customHeight="1">
      <c r="A14" s="38"/>
      <c r="B14" s="57"/>
      <c r="C14" s="61"/>
      <c r="D14" s="61"/>
      <c r="E14" s="61"/>
      <c r="F14" s="38"/>
      <c r="H14" s="34"/>
    </row>
    <row r="15" spans="1:8" ht="12" customHeight="1">
      <c r="A15" s="38"/>
      <c r="B15" s="57" t="s">
        <v>91</v>
      </c>
      <c r="C15" s="61">
        <v>226337.833</v>
      </c>
      <c r="D15" s="61">
        <v>135510.784</v>
      </c>
      <c r="E15" s="61">
        <v>361848.617</v>
      </c>
      <c r="F15" s="38"/>
      <c r="H15" s="34">
        <f t="shared" si="0"/>
        <v>0</v>
      </c>
    </row>
    <row r="16" spans="1:8" ht="12" customHeight="1">
      <c r="A16" s="38"/>
      <c r="B16" s="57"/>
      <c r="C16" s="61"/>
      <c r="D16" s="61"/>
      <c r="E16" s="61"/>
      <c r="F16" s="38"/>
      <c r="H16" s="34"/>
    </row>
    <row r="17" spans="1:8" ht="12" customHeight="1">
      <c r="A17" s="38"/>
      <c r="B17" s="57" t="s">
        <v>92</v>
      </c>
      <c r="C17" s="61">
        <v>20630.19</v>
      </c>
      <c r="D17" s="61">
        <v>14596.87</v>
      </c>
      <c r="E17" s="61">
        <v>35227.06</v>
      </c>
      <c r="F17" s="38"/>
      <c r="H17" s="34">
        <f t="shared" si="0"/>
        <v>0</v>
      </c>
    </row>
    <row r="18" spans="1:8" ht="12" customHeight="1">
      <c r="A18" s="38"/>
      <c r="B18" s="57"/>
      <c r="C18" s="61"/>
      <c r="D18" s="61"/>
      <c r="E18" s="61"/>
      <c r="F18" s="38"/>
      <c r="H18" s="34"/>
    </row>
    <row r="19" spans="1:8" ht="12" customHeight="1">
      <c r="A19" s="38"/>
      <c r="B19" s="57" t="s">
        <v>93</v>
      </c>
      <c r="C19" s="61">
        <v>260484.997</v>
      </c>
      <c r="D19" s="61">
        <v>153337.49</v>
      </c>
      <c r="E19" s="61">
        <v>413822.487</v>
      </c>
      <c r="F19" s="38"/>
      <c r="H19" s="34">
        <f t="shared" si="0"/>
        <v>0</v>
      </c>
    </row>
    <row r="20" spans="1:8" ht="12" customHeight="1">
      <c r="A20" s="38"/>
      <c r="B20" s="57"/>
      <c r="C20" s="61"/>
      <c r="D20" s="61"/>
      <c r="E20" s="61"/>
      <c r="F20" s="38"/>
      <c r="H20" s="34"/>
    </row>
    <row r="21" spans="1:8" ht="12" customHeight="1">
      <c r="A21" s="38"/>
      <c r="B21" s="57"/>
      <c r="C21" s="61"/>
      <c r="D21" s="61"/>
      <c r="E21" s="61"/>
      <c r="F21" s="38"/>
      <c r="H21" s="34"/>
    </row>
    <row r="22" spans="1:8" ht="12" customHeight="1">
      <c r="A22" s="57" t="s">
        <v>94</v>
      </c>
      <c r="B22" s="57" t="s">
        <v>95</v>
      </c>
      <c r="C22" s="73"/>
      <c r="D22" s="73"/>
      <c r="E22" s="73"/>
      <c r="F22" s="38"/>
      <c r="H22" s="32"/>
    </row>
    <row r="23" spans="1:8" ht="12" customHeight="1">
      <c r="A23" s="38"/>
      <c r="B23" s="72" t="s">
        <v>96</v>
      </c>
      <c r="C23" s="73"/>
      <c r="D23" s="73"/>
      <c r="E23" s="73"/>
      <c r="F23" s="38"/>
      <c r="H23" s="32"/>
    </row>
    <row r="24" spans="1:8" ht="12" customHeight="1">
      <c r="A24" s="38"/>
      <c r="B24" s="72"/>
      <c r="C24" s="73"/>
      <c r="D24" s="73"/>
      <c r="E24" s="73"/>
      <c r="F24" s="38"/>
      <c r="H24" s="32"/>
    </row>
    <row r="25" spans="1:8" ht="12" customHeight="1">
      <c r="A25" s="38"/>
      <c r="B25" s="57" t="s">
        <v>90</v>
      </c>
      <c r="C25" s="61">
        <v>483.382</v>
      </c>
      <c r="D25" s="61">
        <v>277.392</v>
      </c>
      <c r="E25" s="61">
        <v>760.774</v>
      </c>
      <c r="F25" s="38"/>
      <c r="H25" s="34">
        <f aca="true" t="shared" si="1" ref="H25:H31">C25+D25-E25</f>
        <v>0</v>
      </c>
    </row>
    <row r="26" spans="1:8" ht="12" customHeight="1">
      <c r="A26" s="38"/>
      <c r="B26" s="57"/>
      <c r="C26" s="61"/>
      <c r="D26" s="61"/>
      <c r="E26" s="61"/>
      <c r="F26" s="38"/>
      <c r="H26" s="34"/>
    </row>
    <row r="27" spans="1:8" ht="12" customHeight="1">
      <c r="A27" s="38"/>
      <c r="B27" s="57" t="s">
        <v>91</v>
      </c>
      <c r="C27" s="61">
        <v>76279.969</v>
      </c>
      <c r="D27" s="61">
        <v>8052.497</v>
      </c>
      <c r="E27" s="61">
        <v>84332.466</v>
      </c>
      <c r="F27" s="38"/>
      <c r="H27" s="34">
        <f t="shared" si="1"/>
        <v>0</v>
      </c>
    </row>
    <row r="28" spans="1:8" ht="12" customHeight="1">
      <c r="A28" s="38"/>
      <c r="B28" s="57"/>
      <c r="C28" s="61"/>
      <c r="D28" s="61"/>
      <c r="E28" s="61"/>
      <c r="F28" s="38"/>
      <c r="H28" s="34"/>
    </row>
    <row r="29" spans="1:8" ht="12" customHeight="1">
      <c r="A29" s="38"/>
      <c r="B29" s="57" t="s">
        <v>92</v>
      </c>
      <c r="C29" s="61">
        <v>9111.168</v>
      </c>
      <c r="D29" s="61">
        <v>1374.908</v>
      </c>
      <c r="E29" s="61">
        <v>10486.076</v>
      </c>
      <c r="F29" s="38"/>
      <c r="H29" s="34">
        <f t="shared" si="1"/>
        <v>0</v>
      </c>
    </row>
    <row r="30" spans="1:8" ht="12" customHeight="1">
      <c r="A30" s="38"/>
      <c r="B30" s="57"/>
      <c r="C30" s="61"/>
      <c r="D30" s="61"/>
      <c r="E30" s="61"/>
      <c r="F30" s="38"/>
      <c r="H30" s="34"/>
    </row>
    <row r="31" spans="1:8" ht="12" customHeight="1">
      <c r="A31" s="38"/>
      <c r="B31" s="57" t="s">
        <v>93</v>
      </c>
      <c r="C31" s="61">
        <v>85874.519</v>
      </c>
      <c r="D31" s="61">
        <v>9704.797</v>
      </c>
      <c r="E31" s="61">
        <v>95579.316</v>
      </c>
      <c r="F31" s="38"/>
      <c r="H31" s="34">
        <f t="shared" si="1"/>
        <v>0</v>
      </c>
    </row>
    <row r="32" spans="1:8" ht="12" customHeight="1">
      <c r="A32" s="38"/>
      <c r="B32" s="57"/>
      <c r="C32" s="61"/>
      <c r="D32" s="61"/>
      <c r="E32" s="61"/>
      <c r="F32" s="38"/>
      <c r="H32" s="34"/>
    </row>
    <row r="33" spans="1:8" ht="12" customHeight="1">
      <c r="A33" s="38"/>
      <c r="B33" s="57"/>
      <c r="C33" s="61"/>
      <c r="D33" s="61"/>
      <c r="E33" s="61"/>
      <c r="F33" s="38"/>
      <c r="H33" s="34"/>
    </row>
    <row r="34" spans="1:8" ht="12" customHeight="1">
      <c r="A34" s="57" t="s">
        <v>97</v>
      </c>
      <c r="B34" s="57" t="s">
        <v>98</v>
      </c>
      <c r="C34" s="73"/>
      <c r="D34" s="73"/>
      <c r="E34" s="73"/>
      <c r="F34" s="38"/>
      <c r="H34" s="34"/>
    </row>
    <row r="35" spans="1:8" ht="12" customHeight="1">
      <c r="A35" s="38"/>
      <c r="B35" s="72" t="s">
        <v>96</v>
      </c>
      <c r="C35" s="73"/>
      <c r="D35" s="73"/>
      <c r="E35" s="73"/>
      <c r="F35" s="38"/>
      <c r="H35" s="34"/>
    </row>
    <row r="36" spans="1:8" ht="12" customHeight="1">
      <c r="A36" s="38"/>
      <c r="B36" s="72"/>
      <c r="C36" s="73"/>
      <c r="D36" s="73"/>
      <c r="E36" s="73"/>
      <c r="F36" s="38"/>
      <c r="H36" s="34"/>
    </row>
    <row r="37" spans="1:8" ht="12" customHeight="1">
      <c r="A37" s="38"/>
      <c r="B37" s="57" t="s">
        <v>90</v>
      </c>
      <c r="C37" s="61">
        <v>153.779</v>
      </c>
      <c r="D37" s="61">
        <v>8.547</v>
      </c>
      <c r="E37" s="61">
        <v>162.326</v>
      </c>
      <c r="F37" s="74" t="s">
        <v>99</v>
      </c>
      <c r="G37" s="20"/>
      <c r="H37" s="34">
        <f aca="true" t="shared" si="2" ref="H37:H43">C37+D37-E37</f>
        <v>0</v>
      </c>
    </row>
    <row r="38" spans="1:8" ht="12" customHeight="1">
      <c r="A38" s="38"/>
      <c r="B38" s="57"/>
      <c r="C38" s="61"/>
      <c r="D38" s="61"/>
      <c r="E38" s="61"/>
      <c r="F38" s="74"/>
      <c r="G38" s="20"/>
      <c r="H38" s="34"/>
    </row>
    <row r="39" spans="1:8" ht="12" customHeight="1">
      <c r="A39" s="38"/>
      <c r="B39" s="57" t="s">
        <v>91</v>
      </c>
      <c r="C39" s="61">
        <v>26142.153</v>
      </c>
      <c r="D39" s="61">
        <v>2346.005</v>
      </c>
      <c r="E39" s="61">
        <v>28488.158</v>
      </c>
      <c r="F39" s="38"/>
      <c r="H39" s="34">
        <f t="shared" si="2"/>
        <v>0</v>
      </c>
    </row>
    <row r="40" spans="1:8" ht="12" customHeight="1">
      <c r="A40" s="38"/>
      <c r="B40" s="57"/>
      <c r="C40" s="61"/>
      <c r="D40" s="61"/>
      <c r="E40" s="61"/>
      <c r="F40" s="38"/>
      <c r="H40" s="34"/>
    </row>
    <row r="41" spans="1:8" ht="12" customHeight="1">
      <c r="A41" s="38"/>
      <c r="B41" s="57" t="s">
        <v>92</v>
      </c>
      <c r="C41" s="61">
        <v>5673.155</v>
      </c>
      <c r="D41" s="61">
        <v>904.601</v>
      </c>
      <c r="E41" s="61">
        <v>6577.756</v>
      </c>
      <c r="F41" s="38"/>
      <c r="H41" s="34">
        <f t="shared" si="2"/>
        <v>0</v>
      </c>
    </row>
    <row r="42" spans="1:8" ht="12" customHeight="1">
      <c r="A42" s="38"/>
      <c r="B42" s="57"/>
      <c r="C42" s="61"/>
      <c r="D42" s="61"/>
      <c r="E42" s="61"/>
      <c r="F42" s="38"/>
      <c r="H42" s="34"/>
    </row>
    <row r="43" spans="1:8" ht="12" customHeight="1">
      <c r="A43" s="38"/>
      <c r="B43" s="57" t="s">
        <v>93</v>
      </c>
      <c r="C43" s="61">
        <v>31969.087</v>
      </c>
      <c r="D43" s="61">
        <v>3259.153</v>
      </c>
      <c r="E43" s="61">
        <v>35228.24</v>
      </c>
      <c r="F43" s="38"/>
      <c r="H43" s="34">
        <f t="shared" si="2"/>
        <v>0</v>
      </c>
    </row>
    <row r="44" spans="1:8" ht="12" customHeight="1">
      <c r="A44" s="38"/>
      <c r="B44" s="38"/>
      <c r="C44" s="38"/>
      <c r="D44" s="38"/>
      <c r="E44" s="38"/>
      <c r="F44" s="38"/>
      <c r="H44" s="4"/>
    </row>
    <row r="45" spans="1:8" ht="12" customHeight="1">
      <c r="A45" s="38"/>
      <c r="B45" s="38"/>
      <c r="C45" s="38"/>
      <c r="D45" s="38"/>
      <c r="E45" s="38"/>
      <c r="F45" s="38"/>
      <c r="H45" s="4"/>
    </row>
    <row r="46" spans="1:6" ht="12" customHeight="1">
      <c r="A46" s="38"/>
      <c r="B46" s="38"/>
      <c r="C46" s="58"/>
      <c r="D46" s="58"/>
      <c r="E46" s="58"/>
      <c r="F46" s="38"/>
    </row>
    <row r="47" spans="1:6" ht="12" customHeight="1">
      <c r="A47" s="57" t="s">
        <v>44</v>
      </c>
      <c r="B47" s="38"/>
      <c r="C47" s="38"/>
      <c r="D47" s="38"/>
      <c r="E47" s="38"/>
      <c r="F47" s="38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="75" zoomScaleNormal="75" workbookViewId="0" topLeftCell="A29">
      <selection activeCell="C53" sqref="C53"/>
    </sheetView>
  </sheetViews>
  <sheetFormatPr defaultColWidth="8.421875" defaultRowHeight="12.75"/>
  <cols>
    <col min="1" max="1" width="2.7109375" style="0" customWidth="1"/>
    <col min="2" max="2" width="35.7109375" style="0" customWidth="1"/>
    <col min="3" max="3" width="11.7109375" style="0" customWidth="1"/>
    <col min="4" max="4" width="5.7109375" style="0" customWidth="1"/>
    <col min="5" max="7" width="15.7109375" style="0" customWidth="1"/>
    <col min="8" max="8" width="3.28125" style="0" customWidth="1"/>
    <col min="9" max="9" width="2.7109375" style="0" customWidth="1"/>
    <col min="10" max="10" width="19.140625" style="0" customWidth="1"/>
    <col min="12" max="14" width="9.7109375" style="0" customWidth="1"/>
  </cols>
  <sheetData>
    <row r="1" spans="1:10" ht="15" customHeight="1">
      <c r="A1" s="38"/>
      <c r="B1" s="38"/>
      <c r="C1" s="38"/>
      <c r="D1" s="38"/>
      <c r="E1" s="38"/>
      <c r="F1" s="38"/>
      <c r="G1" s="38"/>
      <c r="H1" s="41"/>
      <c r="I1" s="15"/>
      <c r="J1" s="15"/>
    </row>
    <row r="2" spans="1:10" ht="15.75">
      <c r="A2" s="37" t="str">
        <f>"TABLE 2 : QUARTERLY ANALYSIS OF LOANS FOR USE IN HONG KONG BY SECTOR -  "&amp;UPPER(C6)</f>
        <v>TABLE 2 : QUARTERLY ANALYSIS OF LOANS FOR USE IN HONG KONG BY SECTOR -  DEC 1999</v>
      </c>
      <c r="B2" s="91"/>
      <c r="C2" s="91"/>
      <c r="D2" s="91"/>
      <c r="E2" s="41"/>
      <c r="F2" s="41"/>
      <c r="G2" s="91"/>
      <c r="H2" s="91"/>
      <c r="I2" s="15"/>
      <c r="J2" s="15"/>
    </row>
    <row r="3" spans="1:10" ht="15" customHeight="1">
      <c r="A3" s="38"/>
      <c r="B3" s="38"/>
      <c r="C3" s="38"/>
      <c r="D3" s="38"/>
      <c r="E3" s="38"/>
      <c r="F3" s="38"/>
      <c r="G3" s="38"/>
      <c r="H3" s="41"/>
      <c r="I3" s="15"/>
      <c r="J3" s="15"/>
    </row>
    <row r="4" spans="1:10" ht="15" customHeight="1">
      <c r="A4" s="38"/>
      <c r="B4" s="38"/>
      <c r="C4" s="38"/>
      <c r="D4" s="38"/>
      <c r="E4" s="38"/>
      <c r="F4" s="38"/>
      <c r="G4" s="38"/>
      <c r="H4" s="41"/>
      <c r="I4" s="15"/>
      <c r="J4" s="15"/>
    </row>
    <row r="5" spans="1:10" ht="15" customHeight="1">
      <c r="A5" s="38"/>
      <c r="B5" s="38"/>
      <c r="C5" s="38"/>
      <c r="D5" s="38"/>
      <c r="E5" s="38"/>
      <c r="F5" s="38"/>
      <c r="G5" s="38"/>
      <c r="H5" s="38"/>
      <c r="I5" s="15"/>
      <c r="J5" s="15"/>
    </row>
    <row r="6" spans="1:8" ht="15" customHeight="1">
      <c r="A6" s="38"/>
      <c r="B6" s="38"/>
      <c r="C6" s="115" t="s">
        <v>206</v>
      </c>
      <c r="D6" s="38"/>
      <c r="E6" s="39" t="str">
        <f>"Adjusted# % change from earlier quarters to  "&amp;C6</f>
        <v>Adjusted# % change from earlier quarters to  Dec 1999</v>
      </c>
      <c r="F6" s="40"/>
      <c r="G6" s="41"/>
      <c r="H6" s="44"/>
    </row>
    <row r="7" spans="1:8" ht="15" customHeight="1">
      <c r="A7" s="38"/>
      <c r="B7" s="38"/>
      <c r="C7" s="42" t="s">
        <v>112</v>
      </c>
      <c r="D7" s="38"/>
      <c r="E7" s="38"/>
      <c r="F7" s="38"/>
      <c r="G7" s="38"/>
      <c r="H7" s="38"/>
    </row>
    <row r="8" spans="1:14" ht="15" customHeight="1">
      <c r="A8" s="38"/>
      <c r="B8" s="38"/>
      <c r="C8" s="38"/>
      <c r="D8" s="38"/>
      <c r="E8" s="38"/>
      <c r="F8" s="38"/>
      <c r="G8" s="38"/>
      <c r="H8" s="38"/>
      <c r="L8" s="77" t="s">
        <v>113</v>
      </c>
      <c r="M8" s="2"/>
      <c r="N8" s="2"/>
    </row>
    <row r="9" spans="1:14" ht="15" customHeight="1">
      <c r="A9" s="38"/>
      <c r="B9" s="43" t="s">
        <v>114</v>
      </c>
      <c r="C9" s="44"/>
      <c r="D9" s="44"/>
      <c r="E9" s="113">
        <f>EOMONTH(C6,-3)</f>
        <v>36433</v>
      </c>
      <c r="F9" s="113">
        <f>EOMONTH(C6,-6)</f>
        <v>36341</v>
      </c>
      <c r="G9" s="113">
        <f>EOMONTH(C6,-12)</f>
        <v>36160</v>
      </c>
      <c r="H9" s="44"/>
      <c r="J9" s="28" t="s">
        <v>1</v>
      </c>
      <c r="L9" s="78" t="s">
        <v>115</v>
      </c>
      <c r="M9" s="2"/>
      <c r="N9" s="2"/>
    </row>
    <row r="10" spans="1:14" ht="15" customHeight="1">
      <c r="A10" s="38"/>
      <c r="B10" s="38"/>
      <c r="C10" s="38"/>
      <c r="D10" s="38"/>
      <c r="E10" s="38"/>
      <c r="F10" s="38"/>
      <c r="G10" s="38"/>
      <c r="H10" s="38"/>
      <c r="L10" s="76" t="s">
        <v>116</v>
      </c>
      <c r="M10" s="76" t="s">
        <v>117</v>
      </c>
      <c r="N10" s="76" t="s">
        <v>118</v>
      </c>
    </row>
    <row r="11" spans="1:8" ht="15" customHeight="1">
      <c r="A11" s="38"/>
      <c r="B11" s="38"/>
      <c r="C11" s="38"/>
      <c r="D11" s="38"/>
      <c r="E11" s="38"/>
      <c r="F11" s="38"/>
      <c r="G11" s="38"/>
      <c r="H11" s="38"/>
    </row>
    <row r="12" spans="1:14" ht="15" customHeight="1">
      <c r="A12" s="38"/>
      <c r="B12" s="45" t="s">
        <v>119</v>
      </c>
      <c r="C12" s="46">
        <f>'[1]XTABLE2'!A2</f>
        <v>115256.557</v>
      </c>
      <c r="D12" s="47"/>
      <c r="E12" s="101">
        <f>L12</f>
        <v>-0.79171</v>
      </c>
      <c r="F12" s="101">
        <f>M12</f>
        <v>3.38635</v>
      </c>
      <c r="G12" s="101">
        <f>N12</f>
        <v>-5.12216</v>
      </c>
      <c r="H12" s="38"/>
      <c r="L12" s="101">
        <f>'[1]XTABLE2'!C2</f>
        <v>-0.79171</v>
      </c>
      <c r="M12" s="101">
        <f>'[1]XTABLE2'!E2</f>
        <v>3.38635</v>
      </c>
      <c r="N12" s="101">
        <f>'[1]XTABLE2'!G2</f>
        <v>-5.12216</v>
      </c>
    </row>
    <row r="13" spans="1:14" ht="15" customHeight="1">
      <c r="A13" s="38"/>
      <c r="B13" s="38"/>
      <c r="C13" s="48"/>
      <c r="D13" s="49"/>
      <c r="E13" s="101"/>
      <c r="F13" s="101"/>
      <c r="G13" s="101"/>
      <c r="H13" s="38"/>
      <c r="L13" s="102"/>
      <c r="M13" s="102"/>
      <c r="N13" s="102"/>
    </row>
    <row r="14" spans="1:14" ht="15" customHeight="1">
      <c r="A14" s="38"/>
      <c r="B14" s="38"/>
      <c r="C14" s="48"/>
      <c r="D14" s="49"/>
      <c r="E14" s="101"/>
      <c r="F14" s="101"/>
      <c r="G14" s="101"/>
      <c r="H14" s="38"/>
      <c r="L14" s="102"/>
      <c r="M14" s="102"/>
      <c r="N14" s="102"/>
    </row>
    <row r="15" spans="1:14" ht="15" customHeight="1">
      <c r="A15" s="38"/>
      <c r="B15" s="45" t="s">
        <v>120</v>
      </c>
      <c r="C15" s="46">
        <f>'[1]XTABLE2'!A3</f>
        <v>75519.89</v>
      </c>
      <c r="D15" s="47"/>
      <c r="E15" s="101">
        <f>L15</f>
        <v>-1.5951</v>
      </c>
      <c r="F15" s="101">
        <f>M15</f>
        <v>-4.77065</v>
      </c>
      <c r="G15" s="101">
        <f>N15</f>
        <v>-7.93695</v>
      </c>
      <c r="H15" s="38"/>
      <c r="L15" s="101">
        <f>'[1]XTABLE2'!C3</f>
        <v>-1.5951</v>
      </c>
      <c r="M15" s="101">
        <f>'[1]XTABLE2'!E3</f>
        <v>-4.77065</v>
      </c>
      <c r="N15" s="101">
        <f>'[1]XTABLE2'!G3</f>
        <v>-7.93695</v>
      </c>
    </row>
    <row r="16" spans="1:14" ht="15" customHeight="1">
      <c r="A16" s="38"/>
      <c r="B16" s="38"/>
      <c r="C16" s="48"/>
      <c r="D16" s="49"/>
      <c r="E16" s="101"/>
      <c r="F16" s="101"/>
      <c r="G16" s="101"/>
      <c r="H16" s="38"/>
      <c r="L16" s="102"/>
      <c r="M16" s="102"/>
      <c r="N16" s="102"/>
    </row>
    <row r="17" spans="1:14" ht="15" customHeight="1">
      <c r="A17" s="38"/>
      <c r="B17" s="38"/>
      <c r="C17" s="48"/>
      <c r="D17" s="49"/>
      <c r="E17" s="101"/>
      <c r="F17" s="101"/>
      <c r="G17" s="101"/>
      <c r="H17" s="38"/>
      <c r="L17" s="102"/>
      <c r="M17" s="102"/>
      <c r="N17" s="102"/>
    </row>
    <row r="18" spans="1:14" ht="15" customHeight="1">
      <c r="A18" s="38"/>
      <c r="B18" s="45" t="s">
        <v>121</v>
      </c>
      <c r="C18" s="46">
        <f>'[1]XTABLE2'!A4</f>
        <v>106224.006</v>
      </c>
      <c r="D18" s="47"/>
      <c r="E18" s="101">
        <f>L18</f>
        <v>0.4339</v>
      </c>
      <c r="F18" s="101">
        <f>M18</f>
        <v>0.33392</v>
      </c>
      <c r="G18" s="101">
        <f>N18</f>
        <v>6.14937</v>
      </c>
      <c r="H18" s="38"/>
      <c r="L18" s="101">
        <f>'[1]XTABLE2'!C4</f>
        <v>0.4339</v>
      </c>
      <c r="M18" s="101">
        <f>'[1]XTABLE2'!E4</f>
        <v>0.33392</v>
      </c>
      <c r="N18" s="101">
        <f>'[1]XTABLE2'!G4</f>
        <v>6.14937</v>
      </c>
    </row>
    <row r="19" spans="1:14" ht="15" customHeight="1">
      <c r="A19" s="38"/>
      <c r="B19" s="38"/>
      <c r="C19" s="48"/>
      <c r="D19" s="49"/>
      <c r="E19" s="101"/>
      <c r="F19" s="101"/>
      <c r="G19" s="101"/>
      <c r="H19" s="38"/>
      <c r="L19" s="102"/>
      <c r="M19" s="102"/>
      <c r="N19" s="102"/>
    </row>
    <row r="20" spans="1:14" ht="15" customHeight="1">
      <c r="A20" s="38"/>
      <c r="B20" s="38"/>
      <c r="C20" s="48"/>
      <c r="D20" s="49"/>
      <c r="E20" s="101"/>
      <c r="F20" s="101"/>
      <c r="G20" s="101"/>
      <c r="H20" s="38"/>
      <c r="L20" s="102"/>
      <c r="M20" s="102"/>
      <c r="N20" s="102"/>
    </row>
    <row r="21" spans="1:14" ht="15" customHeight="1">
      <c r="A21" s="38"/>
      <c r="B21" s="45" t="s">
        <v>122</v>
      </c>
      <c r="C21" s="46">
        <f>'[1]XTABLE2'!A5</f>
        <v>389558.987</v>
      </c>
      <c r="D21" s="47"/>
      <c r="E21" s="101">
        <f>L21</f>
        <v>-1.2779</v>
      </c>
      <c r="F21" s="101">
        <f>M21</f>
        <v>-0.06022</v>
      </c>
      <c r="G21" s="101">
        <f>N21</f>
        <v>2.1188</v>
      </c>
      <c r="H21" s="38"/>
      <c r="L21" s="101">
        <f>'[1]XTABLE2'!C5</f>
        <v>-1.2779</v>
      </c>
      <c r="M21" s="101">
        <f>'[1]XTABLE2'!E5</f>
        <v>-0.06022</v>
      </c>
      <c r="N21" s="101">
        <f>'[1]XTABLE2'!G5</f>
        <v>2.1188</v>
      </c>
    </row>
    <row r="22" spans="1:14" ht="15" customHeight="1">
      <c r="A22" s="38"/>
      <c r="B22" s="50" t="s">
        <v>123</v>
      </c>
      <c r="C22" s="48"/>
      <c r="D22" s="49"/>
      <c r="E22" s="101"/>
      <c r="F22" s="101"/>
      <c r="G22" s="101"/>
      <c r="H22" s="38"/>
      <c r="L22" s="102"/>
      <c r="M22" s="102"/>
      <c r="N22" s="102"/>
    </row>
    <row r="23" spans="1:14" ht="15" customHeight="1">
      <c r="A23" s="38"/>
      <c r="B23" s="38"/>
      <c r="C23" s="46"/>
      <c r="D23" s="47"/>
      <c r="E23" s="101"/>
      <c r="F23" s="101"/>
      <c r="G23" s="101"/>
      <c r="H23" s="38"/>
      <c r="L23" s="101"/>
      <c r="M23" s="101"/>
      <c r="N23" s="101"/>
    </row>
    <row r="24" spans="1:14" ht="15" customHeight="1">
      <c r="A24" s="38"/>
      <c r="B24" s="38"/>
      <c r="C24" s="46"/>
      <c r="D24" s="47"/>
      <c r="E24" s="101"/>
      <c r="F24" s="101"/>
      <c r="G24" s="101"/>
      <c r="H24" s="38"/>
      <c r="L24" s="101"/>
      <c r="M24" s="101"/>
      <c r="N24" s="101"/>
    </row>
    <row r="25" spans="1:14" ht="15" customHeight="1">
      <c r="A25" s="38"/>
      <c r="B25" s="45" t="s">
        <v>124</v>
      </c>
      <c r="C25" s="46">
        <f>'[1]XTABLE2'!A6</f>
        <v>128081.386</v>
      </c>
      <c r="D25" s="47"/>
      <c r="E25" s="101">
        <f>L25</f>
        <v>-5.2491</v>
      </c>
      <c r="F25" s="101">
        <f>M25</f>
        <v>-10.39994</v>
      </c>
      <c r="G25" s="101">
        <f>N25</f>
        <v>-15.71197</v>
      </c>
      <c r="H25" s="38"/>
      <c r="L25" s="101">
        <f>'[1]XTABLE2'!C6</f>
        <v>-5.2491</v>
      </c>
      <c r="M25" s="101">
        <f>'[1]XTABLE2'!E6</f>
        <v>-10.39994</v>
      </c>
      <c r="N25" s="101">
        <f>'[1]XTABLE2'!G6</f>
        <v>-15.71197</v>
      </c>
    </row>
    <row r="26" spans="1:14" ht="15" customHeight="1">
      <c r="A26" s="38"/>
      <c r="B26" s="38"/>
      <c r="C26" s="46"/>
      <c r="D26" s="47"/>
      <c r="E26" s="101"/>
      <c r="F26" s="101"/>
      <c r="G26" s="101"/>
      <c r="H26" s="38"/>
      <c r="L26" s="101"/>
      <c r="M26" s="101"/>
      <c r="N26" s="101"/>
    </row>
    <row r="27" spans="1:14" ht="15" customHeight="1">
      <c r="A27" s="38"/>
      <c r="B27" s="38"/>
      <c r="C27" s="46"/>
      <c r="D27" s="47"/>
      <c r="E27" s="101"/>
      <c r="F27" s="101"/>
      <c r="G27" s="101"/>
      <c r="H27" s="38"/>
      <c r="L27" s="101"/>
      <c r="M27" s="101"/>
      <c r="N27" s="101"/>
    </row>
    <row r="28" spans="1:14" ht="15" customHeight="1">
      <c r="A28" s="38"/>
      <c r="B28" s="45" t="s">
        <v>125</v>
      </c>
      <c r="C28" s="46">
        <f>'[1]XTABLE2'!A7</f>
        <v>191460.107</v>
      </c>
      <c r="D28" s="47"/>
      <c r="E28" s="101">
        <f>L28</f>
        <v>10.2656</v>
      </c>
      <c r="F28" s="101">
        <f>M28</f>
        <v>4.33937</v>
      </c>
      <c r="G28" s="112">
        <v>26.5</v>
      </c>
      <c r="H28" s="38"/>
      <c r="L28" s="101">
        <f>'[1]XTABLE2'!C7</f>
        <v>10.2656</v>
      </c>
      <c r="M28" s="101">
        <f>'[1]XTABLE2'!E7</f>
        <v>4.33937</v>
      </c>
      <c r="N28" s="101">
        <f>'[1]XTABLE2'!G7</f>
        <v>-1.241</v>
      </c>
    </row>
    <row r="29" spans="1:14" ht="15" customHeight="1">
      <c r="A29" s="38"/>
      <c r="B29" s="38"/>
      <c r="C29" s="46"/>
      <c r="D29" s="47"/>
      <c r="E29" s="101"/>
      <c r="F29" s="101"/>
      <c r="G29" s="101"/>
      <c r="H29" s="38"/>
      <c r="L29" s="47"/>
      <c r="M29" s="47"/>
      <c r="N29" s="47"/>
    </row>
    <row r="30" spans="1:14" ht="15" customHeight="1">
      <c r="A30" s="38"/>
      <c r="B30" s="38"/>
      <c r="C30" s="46"/>
      <c r="D30" s="47"/>
      <c r="E30" s="101"/>
      <c r="F30" s="101"/>
      <c r="G30" s="101"/>
      <c r="H30" s="38"/>
      <c r="L30" s="47"/>
      <c r="M30" s="47"/>
      <c r="N30" s="47"/>
    </row>
    <row r="31" spans="1:14" ht="15" customHeight="1">
      <c r="A31" s="38"/>
      <c r="B31" s="45" t="s">
        <v>126</v>
      </c>
      <c r="C31" s="46"/>
      <c r="D31" s="47"/>
      <c r="E31" s="101"/>
      <c r="F31" s="101"/>
      <c r="G31" s="101"/>
      <c r="H31" s="38"/>
      <c r="L31" s="47"/>
      <c r="M31" s="47"/>
      <c r="N31" s="47"/>
    </row>
    <row r="32" spans="1:14" ht="15" customHeight="1">
      <c r="A32" s="38"/>
      <c r="B32" s="38"/>
      <c r="C32" s="46"/>
      <c r="D32" s="47"/>
      <c r="E32" s="101"/>
      <c r="F32" s="101"/>
      <c r="G32" s="101"/>
      <c r="H32" s="38"/>
      <c r="L32" s="47"/>
      <c r="M32" s="47"/>
      <c r="N32" s="47"/>
    </row>
    <row r="33" spans="1:14" ht="15" customHeight="1">
      <c r="A33" s="38"/>
      <c r="B33" s="50" t="s">
        <v>127</v>
      </c>
      <c r="C33" s="46">
        <f>'[1]XTABLE2'!A8</f>
        <v>84434.617</v>
      </c>
      <c r="D33" s="47"/>
      <c r="E33" s="101">
        <f>L33</f>
        <v>-0.37703</v>
      </c>
      <c r="F33" s="101">
        <f>M33</f>
        <v>1.23509</v>
      </c>
      <c r="G33" s="101">
        <f>N33</f>
        <v>11.04971</v>
      </c>
      <c r="H33" s="38"/>
      <c r="L33" s="47">
        <f>'[1]XTABLE2'!C8</f>
        <v>-0.37703</v>
      </c>
      <c r="M33" s="47">
        <f>'[1]XTABLE2'!E8</f>
        <v>1.23509</v>
      </c>
      <c r="N33" s="47">
        <f>'[1]XTABLE2'!G8</f>
        <v>11.04971</v>
      </c>
    </row>
    <row r="34" spans="1:14" ht="15" customHeight="1">
      <c r="A34" s="38"/>
      <c r="B34" s="50" t="s">
        <v>128</v>
      </c>
      <c r="C34" s="46"/>
      <c r="D34" s="47"/>
      <c r="E34" s="101"/>
      <c r="F34" s="101"/>
      <c r="G34" s="101"/>
      <c r="H34" s="38"/>
      <c r="L34" s="47"/>
      <c r="M34" s="47"/>
      <c r="N34" s="47"/>
    </row>
    <row r="35" spans="1:14" ht="15" customHeight="1">
      <c r="A35" s="38"/>
      <c r="B35" s="50" t="s">
        <v>129</v>
      </c>
      <c r="C35" s="46"/>
      <c r="D35" s="47"/>
      <c r="E35" s="101"/>
      <c r="F35" s="101"/>
      <c r="G35" s="101"/>
      <c r="H35" s="38"/>
      <c r="L35" s="47"/>
      <c r="M35" s="47"/>
      <c r="N35" s="47"/>
    </row>
    <row r="36" spans="1:14" ht="15" customHeight="1">
      <c r="A36" s="38"/>
      <c r="B36" s="38"/>
      <c r="C36" s="46"/>
      <c r="D36" s="47"/>
      <c r="E36" s="101"/>
      <c r="F36" s="101"/>
      <c r="G36" s="101"/>
      <c r="H36" s="38"/>
      <c r="L36" s="47"/>
      <c r="M36" s="47"/>
      <c r="N36" s="47"/>
    </row>
    <row r="37" spans="1:14" ht="15" customHeight="1">
      <c r="A37" s="38"/>
      <c r="B37" s="50" t="s">
        <v>130</v>
      </c>
      <c r="C37" s="46">
        <f>'[1]XTABLE2'!A9</f>
        <v>535953.395</v>
      </c>
      <c r="D37" s="47"/>
      <c r="E37" s="101">
        <f>L37</f>
        <v>0.34688</v>
      </c>
      <c r="F37" s="101">
        <f>M37</f>
        <v>0.57337</v>
      </c>
      <c r="G37" s="112">
        <v>29.5</v>
      </c>
      <c r="H37" s="38"/>
      <c r="L37" s="47">
        <f>'[1]XTABLE2'!C9</f>
        <v>0.34688</v>
      </c>
      <c r="M37" s="47">
        <f>'[1]XTABLE2'!E9</f>
        <v>0.57337</v>
      </c>
      <c r="N37" s="47">
        <f>'[1]XTABLE2'!G9</f>
        <v>0.2156</v>
      </c>
    </row>
    <row r="38" spans="1:14" ht="15" customHeight="1">
      <c r="A38" s="38"/>
      <c r="B38" s="50" t="s">
        <v>131</v>
      </c>
      <c r="C38" s="46"/>
      <c r="D38" s="47"/>
      <c r="E38" s="101"/>
      <c r="F38" s="101"/>
      <c r="G38" s="101"/>
      <c r="H38" s="38"/>
      <c r="L38" s="47"/>
      <c r="M38" s="47"/>
      <c r="N38" s="47"/>
    </row>
    <row r="39" spans="1:14" ht="15" customHeight="1">
      <c r="A39" s="38"/>
      <c r="B39" s="38"/>
      <c r="C39" s="46"/>
      <c r="D39" s="47"/>
      <c r="E39" s="101"/>
      <c r="F39" s="101"/>
      <c r="G39" s="101"/>
      <c r="H39" s="38"/>
      <c r="L39" s="47"/>
      <c r="M39" s="47"/>
      <c r="N39" s="47"/>
    </row>
    <row r="40" spans="1:14" ht="15" customHeight="1">
      <c r="A40" s="38"/>
      <c r="B40" s="50" t="s">
        <v>132</v>
      </c>
      <c r="C40" s="46">
        <f>'[1]XTABLE2'!A10</f>
        <v>147746.031</v>
      </c>
      <c r="D40" s="47"/>
      <c r="E40" s="101">
        <f>L40</f>
        <v>4.49501</v>
      </c>
      <c r="F40" s="101">
        <f>M40</f>
        <v>5.79143</v>
      </c>
      <c r="G40" s="112">
        <v>21</v>
      </c>
      <c r="H40" s="38"/>
      <c r="L40" s="47">
        <f>'[1]XTABLE2'!C10</f>
        <v>4.49501</v>
      </c>
      <c r="M40" s="47">
        <f>'[1]XTABLE2'!E10</f>
        <v>5.79143</v>
      </c>
      <c r="N40" s="47">
        <f>'[1]XTABLE2'!G10</f>
        <v>8.46173</v>
      </c>
    </row>
    <row r="41" spans="1:14" ht="15" customHeight="1">
      <c r="A41" s="38"/>
      <c r="B41" s="38"/>
      <c r="C41" s="46"/>
      <c r="D41" s="47"/>
      <c r="E41" s="101"/>
      <c r="F41" s="101"/>
      <c r="G41" s="101"/>
      <c r="H41" s="38"/>
      <c r="L41" s="47"/>
      <c r="M41" s="47"/>
      <c r="N41" s="47"/>
    </row>
    <row r="42" spans="1:14" ht="15" customHeight="1">
      <c r="A42" s="38"/>
      <c r="B42" s="45" t="s">
        <v>133</v>
      </c>
      <c r="C42" s="46">
        <f>'[1]XTABLE2'!A11</f>
        <v>227935.514</v>
      </c>
      <c r="D42" s="47"/>
      <c r="E42" s="101">
        <f>L42</f>
        <v>36.69673</v>
      </c>
      <c r="F42" s="101">
        <f>M42</f>
        <v>37.77667</v>
      </c>
      <c r="G42" s="112">
        <v>30.9</v>
      </c>
      <c r="H42" s="38"/>
      <c r="L42" s="47">
        <f>'[1]XTABLE2'!C11</f>
        <v>36.69673</v>
      </c>
      <c r="M42" s="47">
        <f>'[1]XTABLE2'!E11</f>
        <v>37.77667</v>
      </c>
      <c r="N42" s="47">
        <f>'[1]XTABLE2'!G11</f>
        <v>28.45516</v>
      </c>
    </row>
    <row r="43" spans="1:14" ht="15" customHeight="1">
      <c r="A43" s="38"/>
      <c r="B43" s="38"/>
      <c r="C43" s="46"/>
      <c r="D43" s="47"/>
      <c r="E43" s="101"/>
      <c r="F43" s="101"/>
      <c r="G43" s="101"/>
      <c r="H43" s="38"/>
      <c r="L43" s="47"/>
      <c r="M43" s="47"/>
      <c r="N43" s="47"/>
    </row>
    <row r="44" spans="1:14" ht="15" customHeight="1">
      <c r="A44" s="38"/>
      <c r="B44" s="45" t="s">
        <v>49</v>
      </c>
      <c r="C44" s="46">
        <f>'[1]XTABLE2'!A12</f>
        <v>2002170.49</v>
      </c>
      <c r="D44" s="47"/>
      <c r="E44" s="101">
        <f>L44</f>
        <v>3.78759</v>
      </c>
      <c r="F44" s="101">
        <f>M44</f>
        <v>3.54467</v>
      </c>
      <c r="G44" s="101">
        <f>N44</f>
        <v>2.43088</v>
      </c>
      <c r="H44" s="38"/>
      <c r="J44" s="32">
        <f>C44-SUM(C12:C42)</f>
        <v>0</v>
      </c>
      <c r="L44" s="47">
        <f>'[1]XTABLE2'!C12</f>
        <v>3.78759</v>
      </c>
      <c r="M44" s="47">
        <f>'[1]XTABLE2'!E12</f>
        <v>3.54467</v>
      </c>
      <c r="N44" s="47">
        <f>'[1]XTABLE2'!G12</f>
        <v>2.43088</v>
      </c>
    </row>
    <row r="45" spans="1:8" ht="15" customHeight="1">
      <c r="A45" s="38"/>
      <c r="B45" s="38"/>
      <c r="C45" s="38"/>
      <c r="D45" s="38"/>
      <c r="E45" s="58"/>
      <c r="F45" s="58"/>
      <c r="G45" s="58"/>
      <c r="H45" s="38"/>
    </row>
    <row r="46" spans="1:8" ht="15" customHeight="1">
      <c r="A46" s="38"/>
      <c r="B46" s="38"/>
      <c r="C46" s="111"/>
      <c r="D46" s="38"/>
      <c r="E46" s="58"/>
      <c r="F46" s="58"/>
      <c r="G46" s="58"/>
      <c r="H46" s="38"/>
    </row>
    <row r="47" spans="1:8" ht="15" customHeight="1">
      <c r="A47" s="38"/>
      <c r="B47" s="38"/>
      <c r="C47" s="38"/>
      <c r="D47" s="38"/>
      <c r="E47" s="58"/>
      <c r="F47" s="58"/>
      <c r="G47" s="58"/>
      <c r="H47" s="38"/>
    </row>
    <row r="48" spans="1:8" ht="15" customHeight="1">
      <c r="A48" s="45" t="s">
        <v>134</v>
      </c>
      <c r="B48" s="97" t="s">
        <v>135</v>
      </c>
      <c r="C48" s="41"/>
      <c r="D48" s="41"/>
      <c r="E48" s="41"/>
      <c r="F48" s="58"/>
      <c r="G48" s="58"/>
      <c r="H48" s="41"/>
    </row>
    <row r="49" spans="1:8" ht="15" customHeight="1">
      <c r="A49" s="38"/>
      <c r="B49" s="97" t="s">
        <v>136</v>
      </c>
      <c r="C49" s="41"/>
      <c r="D49" s="41"/>
      <c r="E49" s="41"/>
      <c r="F49" s="58"/>
      <c r="G49" s="58"/>
      <c r="H49" s="41"/>
    </row>
    <row r="50" spans="1:8" ht="15" customHeight="1">
      <c r="A50" s="38"/>
      <c r="B50" s="97" t="s">
        <v>137</v>
      </c>
      <c r="C50" s="41"/>
      <c r="D50" s="41"/>
      <c r="E50" s="41"/>
      <c r="F50" s="58"/>
      <c r="G50" s="58"/>
      <c r="H50" s="41"/>
    </row>
    <row r="51" spans="1:8" ht="15" customHeight="1">
      <c r="A51" s="38"/>
      <c r="B51" s="97" t="s">
        <v>138</v>
      </c>
      <c r="C51" s="41"/>
      <c r="D51" s="41"/>
      <c r="E51" s="41"/>
      <c r="F51" s="58"/>
      <c r="G51" s="58"/>
      <c r="H51" s="41"/>
    </row>
    <row r="52" spans="1:8" ht="15" customHeight="1">
      <c r="A52" s="45" t="s">
        <v>63</v>
      </c>
      <c r="B52" s="10" t="s">
        <v>139</v>
      </c>
      <c r="C52" s="41"/>
      <c r="D52" s="41"/>
      <c r="E52" s="41"/>
      <c r="F52" s="58"/>
      <c r="G52" s="58"/>
      <c r="H52" s="41"/>
    </row>
    <row r="53" spans="1:8" ht="15" customHeight="1">
      <c r="A53" s="45"/>
      <c r="B53" s="10"/>
      <c r="C53" s="41"/>
      <c r="D53" s="41"/>
      <c r="E53" s="41"/>
      <c r="F53" s="58"/>
      <c r="G53" s="58"/>
      <c r="H53" s="41"/>
    </row>
    <row r="54" spans="1:8" ht="15" customHeight="1">
      <c r="A54" s="45"/>
      <c r="B54" s="10"/>
      <c r="C54" s="41"/>
      <c r="D54" s="41"/>
      <c r="E54" s="41"/>
      <c r="F54" s="58"/>
      <c r="G54" s="58"/>
      <c r="H54" s="41"/>
    </row>
    <row r="55" spans="1:8" ht="15" customHeight="1">
      <c r="A55" s="97" t="s">
        <v>44</v>
      </c>
      <c r="B55" s="38"/>
      <c r="C55" s="41"/>
      <c r="D55" s="41"/>
      <c r="E55" s="41"/>
      <c r="F55" s="58"/>
      <c r="G55" s="58"/>
      <c r="H55" s="41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2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75" zoomScaleNormal="75" workbookViewId="0" topLeftCell="A1">
      <selection activeCell="F9" sqref="F9"/>
    </sheetView>
  </sheetViews>
  <sheetFormatPr defaultColWidth="8.421875" defaultRowHeight="12.75"/>
  <cols>
    <col min="1" max="1" width="2.7109375" style="0" customWidth="1"/>
    <col min="2" max="2" width="35.7109375" style="0" customWidth="1"/>
    <col min="3" max="3" width="11.7109375" style="0" customWidth="1"/>
    <col min="4" max="4" width="5.7109375" style="0" customWidth="1"/>
    <col min="5" max="7" width="15.7109375" style="0" customWidth="1"/>
    <col min="8" max="8" width="3.28125" style="0" customWidth="1"/>
    <col min="9" max="9" width="2.7109375" style="0" customWidth="1"/>
    <col min="10" max="10" width="19.140625" style="0" customWidth="1"/>
    <col min="12" max="14" width="9.7109375" style="0" customWidth="1"/>
  </cols>
  <sheetData>
    <row r="1" spans="1:10" ht="15" customHeight="1">
      <c r="A1" s="38"/>
      <c r="B1" s="38"/>
      <c r="C1" s="38"/>
      <c r="D1" s="38"/>
      <c r="E1" s="38"/>
      <c r="F1" s="38"/>
      <c r="G1" s="38"/>
      <c r="H1" s="41"/>
      <c r="I1" s="15"/>
      <c r="J1" s="15"/>
    </row>
    <row r="2" spans="1:10" ht="15.75">
      <c r="A2" s="37" t="s">
        <v>219</v>
      </c>
      <c r="B2" s="91"/>
      <c r="C2" s="91"/>
      <c r="D2" s="91"/>
      <c r="E2" s="41"/>
      <c r="F2" s="41"/>
      <c r="G2" s="91"/>
      <c r="H2" s="91"/>
      <c r="I2" s="15"/>
      <c r="J2" s="15"/>
    </row>
    <row r="3" spans="1:10" ht="15" customHeight="1">
      <c r="A3" s="38"/>
      <c r="B3" s="38"/>
      <c r="C3" s="38"/>
      <c r="D3" s="38"/>
      <c r="E3" s="38"/>
      <c r="F3" s="38"/>
      <c r="G3" s="38"/>
      <c r="H3" s="41"/>
      <c r="I3" s="15"/>
      <c r="J3" s="15"/>
    </row>
    <row r="4" spans="1:10" ht="15" customHeight="1">
      <c r="A4" s="38"/>
      <c r="B4" s="38"/>
      <c r="C4" s="38"/>
      <c r="D4" s="38"/>
      <c r="E4" s="38"/>
      <c r="F4" s="38"/>
      <c r="G4" s="38"/>
      <c r="H4" s="41"/>
      <c r="I4" s="15"/>
      <c r="J4" s="15"/>
    </row>
    <row r="5" spans="1:10" ht="15" customHeight="1">
      <c r="A5" s="38"/>
      <c r="B5" s="38"/>
      <c r="C5" s="38"/>
      <c r="D5" s="38"/>
      <c r="E5" s="38"/>
      <c r="F5" s="38"/>
      <c r="G5" s="38"/>
      <c r="H5" s="38"/>
      <c r="I5" s="15"/>
      <c r="J5" s="15"/>
    </row>
    <row r="6" spans="1:8" ht="15" customHeight="1">
      <c r="A6" s="38"/>
      <c r="B6" s="38"/>
      <c r="C6" s="100" t="s">
        <v>215</v>
      </c>
      <c r="D6" s="38"/>
      <c r="E6" s="39" t="s">
        <v>220</v>
      </c>
      <c r="F6" s="40"/>
      <c r="G6" s="41"/>
      <c r="H6" s="44"/>
    </row>
    <row r="7" spans="1:8" ht="15" customHeight="1">
      <c r="A7" s="38"/>
      <c r="B7" s="38"/>
      <c r="C7" s="42" t="s">
        <v>112</v>
      </c>
      <c r="D7" s="38"/>
      <c r="E7" s="38"/>
      <c r="F7" s="38"/>
      <c r="G7" s="38"/>
      <c r="H7" s="38"/>
    </row>
    <row r="8" spans="1:14" ht="15" customHeight="1">
      <c r="A8" s="38"/>
      <c r="B8" s="38"/>
      <c r="C8" s="38"/>
      <c r="D8" s="38"/>
      <c r="E8" s="38"/>
      <c r="F8" s="38"/>
      <c r="G8" s="38"/>
      <c r="H8" s="38"/>
      <c r="L8" s="77" t="s">
        <v>113</v>
      </c>
      <c r="M8" s="2"/>
      <c r="N8" s="2"/>
    </row>
    <row r="9" spans="1:14" ht="15" customHeight="1">
      <c r="A9" s="38"/>
      <c r="B9" s="43" t="s">
        <v>114</v>
      </c>
      <c r="C9" s="44"/>
      <c r="D9" s="44"/>
      <c r="E9" s="113">
        <v>36707</v>
      </c>
      <c r="F9" s="113">
        <v>36616</v>
      </c>
      <c r="G9" s="113">
        <v>36433</v>
      </c>
      <c r="H9" s="44"/>
      <c r="J9" s="28" t="s">
        <v>1</v>
      </c>
      <c r="L9" s="78" t="s">
        <v>115</v>
      </c>
      <c r="M9" s="2"/>
      <c r="N9" s="2"/>
    </row>
    <row r="10" spans="1:14" ht="15" customHeight="1">
      <c r="A10" s="38"/>
      <c r="B10" s="38"/>
      <c r="C10" s="38"/>
      <c r="D10" s="38"/>
      <c r="E10" s="38"/>
      <c r="F10" s="38"/>
      <c r="G10" s="38"/>
      <c r="H10" s="38"/>
      <c r="L10" s="76" t="s">
        <v>116</v>
      </c>
      <c r="M10" s="76" t="s">
        <v>117</v>
      </c>
      <c r="N10" s="76" t="s">
        <v>118</v>
      </c>
    </row>
    <row r="11" spans="1:8" ht="15" customHeight="1">
      <c r="A11" s="38"/>
      <c r="B11" s="38"/>
      <c r="C11" s="38"/>
      <c r="D11" s="38"/>
      <c r="E11" s="38"/>
      <c r="F11" s="38"/>
      <c r="G11" s="38"/>
      <c r="H11" s="38"/>
    </row>
    <row r="12" spans="1:14" ht="15" customHeight="1">
      <c r="A12" s="38"/>
      <c r="B12" s="45" t="s">
        <v>119</v>
      </c>
      <c r="C12" s="46">
        <v>115256.557</v>
      </c>
      <c r="D12" s="47"/>
      <c r="E12" s="101">
        <v>-0.79171</v>
      </c>
      <c r="F12" s="101">
        <v>3.38635</v>
      </c>
      <c r="G12" s="101">
        <v>-5.12216</v>
      </c>
      <c r="H12" s="38"/>
      <c r="L12" s="101">
        <f>'[1]XTABLE2'!C2</f>
        <v>-0.79171</v>
      </c>
      <c r="M12" s="101">
        <f>'[1]XTABLE2'!E2</f>
        <v>3.38635</v>
      </c>
      <c r="N12" s="101">
        <f>'[1]XTABLE2'!G2</f>
        <v>-5.12216</v>
      </c>
    </row>
    <row r="13" spans="1:14" ht="15" customHeight="1">
      <c r="A13" s="38"/>
      <c r="B13" s="38"/>
      <c r="C13" s="48"/>
      <c r="D13" s="49"/>
      <c r="E13" s="101"/>
      <c r="F13" s="101"/>
      <c r="G13" s="101"/>
      <c r="H13" s="38"/>
      <c r="L13" s="102"/>
      <c r="M13" s="102"/>
      <c r="N13" s="102"/>
    </row>
    <row r="14" spans="1:14" ht="15" customHeight="1">
      <c r="A14" s="38"/>
      <c r="B14" s="38"/>
      <c r="C14" s="48"/>
      <c r="D14" s="49"/>
      <c r="E14" s="101"/>
      <c r="F14" s="101"/>
      <c r="G14" s="101"/>
      <c r="H14" s="38"/>
      <c r="L14" s="102"/>
      <c r="M14" s="102"/>
      <c r="N14" s="102"/>
    </row>
    <row r="15" spans="1:14" ht="15" customHeight="1">
      <c r="A15" s="38"/>
      <c r="B15" s="45" t="s">
        <v>120</v>
      </c>
      <c r="C15" s="46">
        <v>75519.89</v>
      </c>
      <c r="D15" s="47"/>
      <c r="E15" s="101">
        <v>-1.5951</v>
      </c>
      <c r="F15" s="101">
        <v>-4.77065</v>
      </c>
      <c r="G15" s="101">
        <v>-7.93695</v>
      </c>
      <c r="H15" s="38"/>
      <c r="L15" s="101">
        <f>'[1]XTABLE2'!C3</f>
        <v>-1.5951</v>
      </c>
      <c r="M15" s="101">
        <f>'[1]XTABLE2'!E3</f>
        <v>-4.77065</v>
      </c>
      <c r="N15" s="101">
        <f>'[1]XTABLE2'!G3</f>
        <v>-7.93695</v>
      </c>
    </row>
    <row r="16" spans="1:14" ht="15" customHeight="1">
      <c r="A16" s="38"/>
      <c r="B16" s="38"/>
      <c r="C16" s="48"/>
      <c r="D16" s="49"/>
      <c r="E16" s="101"/>
      <c r="F16" s="101"/>
      <c r="G16" s="101"/>
      <c r="H16" s="38"/>
      <c r="L16" s="102"/>
      <c r="M16" s="102"/>
      <c r="N16" s="102"/>
    </row>
    <row r="17" spans="1:14" ht="15" customHeight="1">
      <c r="A17" s="38"/>
      <c r="B17" s="38"/>
      <c r="C17" s="48"/>
      <c r="D17" s="49"/>
      <c r="E17" s="101"/>
      <c r="F17" s="101"/>
      <c r="G17" s="101"/>
      <c r="H17" s="38"/>
      <c r="L17" s="102"/>
      <c r="M17" s="102"/>
      <c r="N17" s="102"/>
    </row>
    <row r="18" spans="1:14" ht="15" customHeight="1">
      <c r="A18" s="38"/>
      <c r="B18" s="45" t="s">
        <v>121</v>
      </c>
      <c r="C18" s="46">
        <v>106224.006</v>
      </c>
      <c r="D18" s="47"/>
      <c r="E18" s="101">
        <v>0.4339</v>
      </c>
      <c r="F18" s="101">
        <v>0.33392</v>
      </c>
      <c r="G18" s="101">
        <v>6.14937</v>
      </c>
      <c r="H18" s="38"/>
      <c r="L18" s="101">
        <f>'[1]XTABLE2'!C4</f>
        <v>0.4339</v>
      </c>
      <c r="M18" s="101">
        <f>'[1]XTABLE2'!E4</f>
        <v>0.33392</v>
      </c>
      <c r="N18" s="101">
        <f>'[1]XTABLE2'!G4</f>
        <v>6.14937</v>
      </c>
    </row>
    <row r="19" spans="1:14" ht="15" customHeight="1">
      <c r="A19" s="38"/>
      <c r="B19" s="38"/>
      <c r="C19" s="48"/>
      <c r="D19" s="49"/>
      <c r="E19" s="101"/>
      <c r="F19" s="101"/>
      <c r="G19" s="101"/>
      <c r="H19" s="38"/>
      <c r="L19" s="102"/>
      <c r="M19" s="102"/>
      <c r="N19" s="102"/>
    </row>
    <row r="20" spans="1:14" ht="15" customHeight="1">
      <c r="A20" s="38"/>
      <c r="B20" s="38"/>
      <c r="C20" s="48"/>
      <c r="D20" s="49"/>
      <c r="E20" s="101"/>
      <c r="F20" s="101"/>
      <c r="G20" s="101"/>
      <c r="H20" s="38"/>
      <c r="L20" s="102"/>
      <c r="M20" s="102"/>
      <c r="N20" s="102"/>
    </row>
    <row r="21" spans="1:14" ht="15" customHeight="1">
      <c r="A21" s="38"/>
      <c r="B21" s="45" t="s">
        <v>122</v>
      </c>
      <c r="C21" s="46">
        <v>389558.987</v>
      </c>
      <c r="D21" s="47"/>
      <c r="E21" s="101">
        <v>-1.2779</v>
      </c>
      <c r="F21" s="101">
        <v>-0.06022</v>
      </c>
      <c r="G21" s="101">
        <v>2.1188</v>
      </c>
      <c r="H21" s="38"/>
      <c r="L21" s="101">
        <f>'[1]XTABLE2'!C5</f>
        <v>-1.2779</v>
      </c>
      <c r="M21" s="101">
        <f>'[1]XTABLE2'!E5</f>
        <v>-0.06022</v>
      </c>
      <c r="N21" s="101">
        <f>'[1]XTABLE2'!G5</f>
        <v>2.1188</v>
      </c>
    </row>
    <row r="22" spans="1:14" ht="15" customHeight="1">
      <c r="A22" s="38"/>
      <c r="B22" s="50" t="s">
        <v>123</v>
      </c>
      <c r="C22" s="48"/>
      <c r="D22" s="49"/>
      <c r="E22" s="101"/>
      <c r="F22" s="101"/>
      <c r="G22" s="101"/>
      <c r="H22" s="38"/>
      <c r="L22" s="102"/>
      <c r="M22" s="102"/>
      <c r="N22" s="102"/>
    </row>
    <row r="23" spans="1:14" ht="15" customHeight="1">
      <c r="A23" s="38"/>
      <c r="B23" s="38"/>
      <c r="C23" s="46"/>
      <c r="D23" s="47"/>
      <c r="E23" s="101"/>
      <c r="F23" s="101"/>
      <c r="G23" s="101"/>
      <c r="H23" s="38"/>
      <c r="L23" s="101"/>
      <c r="M23" s="101"/>
      <c r="N23" s="101"/>
    </row>
    <row r="24" spans="1:14" ht="15" customHeight="1">
      <c r="A24" s="38"/>
      <c r="B24" s="38"/>
      <c r="C24" s="46"/>
      <c r="D24" s="47"/>
      <c r="E24" s="101"/>
      <c r="F24" s="101"/>
      <c r="G24" s="101"/>
      <c r="H24" s="38"/>
      <c r="L24" s="101"/>
      <c r="M24" s="101"/>
      <c r="N24" s="101"/>
    </row>
    <row r="25" spans="1:14" ht="15" customHeight="1">
      <c r="A25" s="38"/>
      <c r="B25" s="45" t="s">
        <v>124</v>
      </c>
      <c r="C25" s="46">
        <v>128081.386</v>
      </c>
      <c r="D25" s="47"/>
      <c r="E25" s="101">
        <v>-5.2491</v>
      </c>
      <c r="F25" s="101">
        <v>-10.39994</v>
      </c>
      <c r="G25" s="101">
        <v>-15.71197</v>
      </c>
      <c r="H25" s="38"/>
      <c r="L25" s="101">
        <f>'[1]XTABLE2'!C6</f>
        <v>-5.2491</v>
      </c>
      <c r="M25" s="101">
        <f>'[1]XTABLE2'!E6</f>
        <v>-10.39994</v>
      </c>
      <c r="N25" s="101">
        <f>'[1]XTABLE2'!G6</f>
        <v>-15.71197</v>
      </c>
    </row>
    <row r="26" spans="1:14" ht="15" customHeight="1">
      <c r="A26" s="38"/>
      <c r="B26" s="38"/>
      <c r="C26" s="46"/>
      <c r="D26" s="47"/>
      <c r="E26" s="101"/>
      <c r="F26" s="101"/>
      <c r="G26" s="101"/>
      <c r="H26" s="38"/>
      <c r="L26" s="101"/>
      <c r="M26" s="101"/>
      <c r="N26" s="101"/>
    </row>
    <row r="27" spans="1:14" ht="15" customHeight="1">
      <c r="A27" s="38"/>
      <c r="B27" s="38"/>
      <c r="C27" s="46"/>
      <c r="D27" s="47"/>
      <c r="E27" s="101"/>
      <c r="F27" s="101"/>
      <c r="G27" s="101"/>
      <c r="H27" s="38"/>
      <c r="L27" s="101"/>
      <c r="M27" s="101"/>
      <c r="N27" s="101"/>
    </row>
    <row r="28" spans="1:14" ht="15" customHeight="1">
      <c r="A28" s="38"/>
      <c r="B28" s="45" t="s">
        <v>125</v>
      </c>
      <c r="C28" s="46">
        <v>191460.107</v>
      </c>
      <c r="D28" s="47"/>
      <c r="E28" s="101">
        <v>10.2656</v>
      </c>
      <c r="F28" s="101">
        <v>4.33937</v>
      </c>
      <c r="G28" s="101">
        <v>-1.241</v>
      </c>
      <c r="H28" s="38"/>
      <c r="L28" s="101">
        <f>'[1]XTABLE2'!C7</f>
        <v>10.2656</v>
      </c>
      <c r="M28" s="101">
        <f>'[1]XTABLE2'!E7</f>
        <v>4.33937</v>
      </c>
      <c r="N28" s="101">
        <f>'[1]XTABLE2'!G7</f>
        <v>-1.241</v>
      </c>
    </row>
    <row r="29" spans="1:14" ht="15" customHeight="1">
      <c r="A29" s="38"/>
      <c r="B29" s="38"/>
      <c r="C29" s="46"/>
      <c r="D29" s="47"/>
      <c r="E29" s="101"/>
      <c r="F29" s="101"/>
      <c r="G29" s="101"/>
      <c r="H29" s="38"/>
      <c r="L29" s="47"/>
      <c r="M29" s="47"/>
      <c r="N29" s="47"/>
    </row>
    <row r="30" spans="1:14" ht="15" customHeight="1">
      <c r="A30" s="38"/>
      <c r="B30" s="38"/>
      <c r="C30" s="46"/>
      <c r="D30" s="47"/>
      <c r="E30" s="101"/>
      <c r="F30" s="101"/>
      <c r="G30" s="101"/>
      <c r="H30" s="38"/>
      <c r="L30" s="47"/>
      <c r="M30" s="47"/>
      <c r="N30" s="47"/>
    </row>
    <row r="31" spans="1:14" ht="15" customHeight="1">
      <c r="A31" s="38"/>
      <c r="B31" s="38" t="s">
        <v>140</v>
      </c>
      <c r="C31" s="46">
        <v>10869.203</v>
      </c>
      <c r="D31" s="47"/>
      <c r="E31" s="101">
        <v>68.6806</v>
      </c>
      <c r="F31" s="101">
        <v>68.84875</v>
      </c>
      <c r="G31" s="101">
        <v>96.49256</v>
      </c>
      <c r="H31" s="38"/>
      <c r="L31" s="101">
        <f>'[1]XTABLE2'!C13</f>
        <v>68.6806</v>
      </c>
      <c r="M31" s="101">
        <f>'[1]XTABLE2'!E13</f>
        <v>68.84875</v>
      </c>
      <c r="N31" s="101">
        <f>'[1]XTABLE2'!G13</f>
        <v>96.49256</v>
      </c>
    </row>
    <row r="32" spans="1:14" ht="15" customHeight="1">
      <c r="A32" s="38"/>
      <c r="B32" s="38"/>
      <c r="C32" s="46"/>
      <c r="D32" s="47"/>
      <c r="E32" s="101"/>
      <c r="F32" s="101"/>
      <c r="G32" s="101"/>
      <c r="H32" s="38"/>
      <c r="L32" s="47"/>
      <c r="M32" s="47"/>
      <c r="N32" s="47"/>
    </row>
    <row r="33" spans="1:14" ht="15" customHeight="1">
      <c r="A33" s="38"/>
      <c r="B33" s="38"/>
      <c r="C33" s="46"/>
      <c r="D33" s="47"/>
      <c r="E33" s="101"/>
      <c r="F33" s="101"/>
      <c r="G33" s="101"/>
      <c r="H33" s="38"/>
      <c r="L33" s="47"/>
      <c r="M33" s="47"/>
      <c r="N33" s="47"/>
    </row>
    <row r="34" spans="1:14" ht="15" customHeight="1">
      <c r="A34" s="38"/>
      <c r="B34" s="45" t="s">
        <v>126</v>
      </c>
      <c r="C34" s="46"/>
      <c r="D34" s="47"/>
      <c r="E34" s="101"/>
      <c r="F34" s="101"/>
      <c r="G34" s="101"/>
      <c r="H34" s="38"/>
      <c r="L34" s="47"/>
      <c r="M34" s="47"/>
      <c r="N34" s="47"/>
    </row>
    <row r="35" spans="1:14" ht="15" customHeight="1">
      <c r="A35" s="38"/>
      <c r="B35" s="38"/>
      <c r="C35" s="46"/>
      <c r="D35" s="47"/>
      <c r="E35" s="101"/>
      <c r="F35" s="101"/>
      <c r="G35" s="101"/>
      <c r="H35" s="38"/>
      <c r="L35" s="47"/>
      <c r="M35" s="47"/>
      <c r="N35" s="47"/>
    </row>
    <row r="36" spans="1:14" ht="15" customHeight="1">
      <c r="A36" s="38"/>
      <c r="B36" s="50" t="s">
        <v>127</v>
      </c>
      <c r="C36" s="46">
        <v>84434.617</v>
      </c>
      <c r="D36" s="47"/>
      <c r="E36" s="101">
        <v>-0.37703</v>
      </c>
      <c r="F36" s="101">
        <v>1.23509</v>
      </c>
      <c r="G36" s="101">
        <v>11.04971</v>
      </c>
      <c r="H36" s="38"/>
      <c r="L36" s="47">
        <f>'[1]XTABLE2'!C8</f>
        <v>-0.37703</v>
      </c>
      <c r="M36" s="47">
        <f>'[1]XTABLE2'!E8</f>
        <v>1.23509</v>
      </c>
      <c r="N36" s="47">
        <f>'[1]XTABLE2'!G8</f>
        <v>11.04971</v>
      </c>
    </row>
    <row r="37" spans="1:14" ht="15" customHeight="1">
      <c r="A37" s="38"/>
      <c r="B37" s="50" t="s">
        <v>208</v>
      </c>
      <c r="C37" s="46"/>
      <c r="D37" s="47"/>
      <c r="E37" s="101"/>
      <c r="F37" s="101"/>
      <c r="G37" s="101"/>
      <c r="H37" s="38"/>
      <c r="L37" s="47"/>
      <c r="M37" s="47"/>
      <c r="N37" s="47"/>
    </row>
    <row r="38" spans="1:14" ht="15" customHeight="1">
      <c r="A38" s="38"/>
      <c r="B38" s="50" t="s">
        <v>209</v>
      </c>
      <c r="C38" s="46"/>
      <c r="D38" s="47"/>
      <c r="E38" s="101"/>
      <c r="F38" s="101"/>
      <c r="G38" s="101"/>
      <c r="H38" s="38"/>
      <c r="L38" s="47"/>
      <c r="M38" s="47"/>
      <c r="N38" s="47"/>
    </row>
    <row r="39" spans="1:14" ht="15" customHeight="1">
      <c r="A39" s="38"/>
      <c r="B39" s="45" t="s">
        <v>210</v>
      </c>
      <c r="C39" s="46"/>
      <c r="D39" s="47"/>
      <c r="E39" s="101"/>
      <c r="F39" s="101"/>
      <c r="G39" s="101"/>
      <c r="H39" s="38"/>
      <c r="L39" s="47"/>
      <c r="M39" s="47"/>
      <c r="N39" s="47"/>
    </row>
    <row r="40" spans="1:14" ht="15" customHeight="1">
      <c r="A40" s="38"/>
      <c r="B40" s="38"/>
      <c r="C40" s="46"/>
      <c r="D40" s="47"/>
      <c r="E40" s="101"/>
      <c r="F40" s="101"/>
      <c r="G40" s="101"/>
      <c r="H40" s="38"/>
      <c r="L40" s="47"/>
      <c r="M40" s="47"/>
      <c r="N40" s="47"/>
    </row>
    <row r="41" spans="1:14" ht="15" customHeight="1">
      <c r="A41" s="38"/>
      <c r="B41" s="50" t="s">
        <v>130</v>
      </c>
      <c r="C41" s="46">
        <v>535953.395</v>
      </c>
      <c r="D41" s="47"/>
      <c r="E41" s="101">
        <v>0.34688</v>
      </c>
      <c r="F41" s="101">
        <v>0.57337</v>
      </c>
      <c r="G41" s="101">
        <v>0.2156</v>
      </c>
      <c r="H41" s="38"/>
      <c r="L41" s="47">
        <f>'[1]XTABLE2'!C9</f>
        <v>0.34688</v>
      </c>
      <c r="M41" s="47">
        <f>'[1]XTABLE2'!E9</f>
        <v>0.57337</v>
      </c>
      <c r="N41" s="47">
        <f>'[1]XTABLE2'!G9</f>
        <v>0.2156</v>
      </c>
    </row>
    <row r="42" spans="1:14" ht="15" customHeight="1">
      <c r="A42" s="38"/>
      <c r="B42" s="50" t="s">
        <v>131</v>
      </c>
      <c r="C42" s="46"/>
      <c r="D42" s="47"/>
      <c r="E42" s="101"/>
      <c r="F42" s="101"/>
      <c r="G42" s="101"/>
      <c r="H42" s="38"/>
      <c r="L42" s="47"/>
      <c r="M42" s="47"/>
      <c r="N42" s="47"/>
    </row>
    <row r="43" spans="1:14" ht="15" customHeight="1">
      <c r="A43" s="38"/>
      <c r="B43" s="38"/>
      <c r="C43" s="46"/>
      <c r="D43" s="47"/>
      <c r="E43" s="101"/>
      <c r="F43" s="101"/>
      <c r="G43" s="101"/>
      <c r="H43" s="38"/>
      <c r="L43" s="47"/>
      <c r="M43" s="47"/>
      <c r="N43" s="47"/>
    </row>
    <row r="44" spans="1:14" ht="15" customHeight="1">
      <c r="A44" s="38"/>
      <c r="B44" s="50" t="s">
        <v>132</v>
      </c>
      <c r="C44" s="46">
        <v>147746.031</v>
      </c>
      <c r="D44" s="47"/>
      <c r="E44" s="101">
        <v>4.49501</v>
      </c>
      <c r="F44" s="101">
        <v>5.79143</v>
      </c>
      <c r="G44" s="101">
        <v>8.46173</v>
      </c>
      <c r="H44" s="38"/>
      <c r="L44" s="47">
        <f>'[1]XTABLE2'!C10</f>
        <v>4.49501</v>
      </c>
      <c r="M44" s="47">
        <f>'[1]XTABLE2'!E10</f>
        <v>5.79143</v>
      </c>
      <c r="N44" s="47">
        <f>'[1]XTABLE2'!G10</f>
        <v>8.46173</v>
      </c>
    </row>
    <row r="45" spans="1:14" ht="15" customHeight="1">
      <c r="A45" s="38"/>
      <c r="B45" s="38"/>
      <c r="C45" s="46"/>
      <c r="D45" s="47"/>
      <c r="E45" s="101"/>
      <c r="F45" s="101"/>
      <c r="G45" s="101"/>
      <c r="H45" s="38"/>
      <c r="L45" s="47"/>
      <c r="M45" s="47"/>
      <c r="N45" s="47"/>
    </row>
    <row r="46" spans="1:14" ht="15" customHeight="1">
      <c r="A46" s="38"/>
      <c r="B46" s="45" t="s">
        <v>133</v>
      </c>
      <c r="C46" s="46">
        <v>217066.311</v>
      </c>
      <c r="D46" s="47"/>
      <c r="E46" s="101">
        <v>35.39513</v>
      </c>
      <c r="F46" s="101">
        <v>37.46698</v>
      </c>
      <c r="G46" s="101">
        <v>27.13722</v>
      </c>
      <c r="H46" s="38"/>
      <c r="L46" s="47">
        <f>'[1]XTABLE2'!C14</f>
        <v>35.39513</v>
      </c>
      <c r="M46" s="47">
        <f>'[1]XTABLE2'!E14</f>
        <v>37.46698</v>
      </c>
      <c r="N46" s="47">
        <f>'[1]XTABLE2'!G14</f>
        <v>27.13722</v>
      </c>
    </row>
    <row r="47" spans="1:14" ht="15" customHeight="1">
      <c r="A47" s="38"/>
      <c r="B47" s="38"/>
      <c r="C47" s="46"/>
      <c r="D47" s="47"/>
      <c r="E47" s="101"/>
      <c r="F47" s="101"/>
      <c r="G47" s="101"/>
      <c r="H47" s="38"/>
      <c r="L47" s="47"/>
      <c r="M47" s="47"/>
      <c r="N47" s="47"/>
    </row>
    <row r="48" spans="1:14" ht="15" customHeight="1">
      <c r="A48" s="38"/>
      <c r="B48" s="45" t="s">
        <v>49</v>
      </c>
      <c r="C48" s="46">
        <v>2002170.49</v>
      </c>
      <c r="D48" s="47"/>
      <c r="E48" s="101">
        <v>3.78759</v>
      </c>
      <c r="F48" s="101">
        <v>3.54467</v>
      </c>
      <c r="G48" s="101">
        <v>2.43088</v>
      </c>
      <c r="H48" s="38"/>
      <c r="J48" s="32">
        <f>C48-SUM(C12:C46)</f>
        <v>0</v>
      </c>
      <c r="L48" s="47">
        <f>'[1]XTABLE2'!C12</f>
        <v>3.78759</v>
      </c>
      <c r="M48" s="47">
        <f>'[1]XTABLE2'!E12</f>
        <v>3.54467</v>
      </c>
      <c r="N48" s="47">
        <f>'[1]XTABLE2'!G12</f>
        <v>2.43088</v>
      </c>
    </row>
    <row r="49" spans="1:8" ht="15" customHeight="1">
      <c r="A49" s="38"/>
      <c r="B49" s="38"/>
      <c r="C49" s="38"/>
      <c r="D49" s="38"/>
      <c r="E49" s="58"/>
      <c r="F49" s="58"/>
      <c r="G49" s="58"/>
      <c r="H49" s="38"/>
    </row>
    <row r="50" spans="1:8" ht="15" customHeight="1">
      <c r="A50" s="38"/>
      <c r="B50" s="38"/>
      <c r="C50" s="111"/>
      <c r="D50" s="38"/>
      <c r="E50" s="58"/>
      <c r="F50" s="58"/>
      <c r="G50" s="58"/>
      <c r="H50" s="38"/>
    </row>
    <row r="51" spans="1:8" ht="15" customHeight="1">
      <c r="A51" s="38"/>
      <c r="B51" s="38"/>
      <c r="C51" s="38"/>
      <c r="D51" s="38"/>
      <c r="E51" s="58"/>
      <c r="F51" s="58"/>
      <c r="G51" s="58"/>
      <c r="H51" s="38"/>
    </row>
    <row r="52" spans="1:8" ht="15" customHeight="1">
      <c r="A52" s="45" t="s">
        <v>134</v>
      </c>
      <c r="B52" s="97" t="s">
        <v>135</v>
      </c>
      <c r="C52" s="41"/>
      <c r="D52" s="41"/>
      <c r="E52" s="41"/>
      <c r="F52" s="58"/>
      <c r="G52" s="58"/>
      <c r="H52" s="41"/>
    </row>
    <row r="53" spans="1:8" ht="15" customHeight="1">
      <c r="A53" s="38"/>
      <c r="B53" s="97" t="s">
        <v>136</v>
      </c>
      <c r="C53" s="41"/>
      <c r="D53" s="41"/>
      <c r="E53" s="41"/>
      <c r="F53" s="58"/>
      <c r="G53" s="58"/>
      <c r="H53" s="41"/>
    </row>
    <row r="54" spans="1:8" ht="15" customHeight="1">
      <c r="A54" s="38"/>
      <c r="B54" s="97" t="s">
        <v>137</v>
      </c>
      <c r="C54" s="41"/>
      <c r="D54" s="41"/>
      <c r="E54" s="41"/>
      <c r="F54" s="58"/>
      <c r="G54" s="58"/>
      <c r="H54" s="41"/>
    </row>
    <row r="55" spans="1:8" ht="15" customHeight="1">
      <c r="A55" s="38"/>
      <c r="B55" s="97" t="s">
        <v>138</v>
      </c>
      <c r="C55" s="41"/>
      <c r="D55" s="41"/>
      <c r="E55" s="41"/>
      <c r="F55" s="58"/>
      <c r="G55" s="58"/>
      <c r="H55" s="41"/>
    </row>
    <row r="56" spans="1:8" ht="15" customHeight="1">
      <c r="A56" s="45" t="s">
        <v>63</v>
      </c>
      <c r="B56" s="10" t="s">
        <v>139</v>
      </c>
      <c r="C56" s="41"/>
      <c r="D56" s="41"/>
      <c r="E56" s="41"/>
      <c r="F56" s="58"/>
      <c r="G56" s="58"/>
      <c r="H56" s="41"/>
    </row>
    <row r="57" spans="1:8" ht="15" customHeight="1">
      <c r="A57" s="45"/>
      <c r="B57" s="10"/>
      <c r="C57" s="41"/>
      <c r="D57" s="41"/>
      <c r="E57" s="41"/>
      <c r="F57" s="58"/>
      <c r="G57" s="58"/>
      <c r="H57" s="41"/>
    </row>
    <row r="58" spans="1:8" ht="15" customHeight="1">
      <c r="A58" s="45"/>
      <c r="B58" s="10"/>
      <c r="C58" s="41"/>
      <c r="D58" s="41"/>
      <c r="E58" s="41"/>
      <c r="F58" s="58"/>
      <c r="G58" s="58"/>
      <c r="H58" s="41"/>
    </row>
    <row r="59" spans="1:8" ht="15" customHeight="1">
      <c r="A59" s="97" t="s">
        <v>44</v>
      </c>
      <c r="B59" s="38"/>
      <c r="C59" s="41"/>
      <c r="D59" s="41"/>
      <c r="E59" s="41"/>
      <c r="F59" s="58"/>
      <c r="G59" s="58"/>
      <c r="H59" s="41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1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workbookViewId="0" topLeftCell="A1">
      <selection activeCell="C67" sqref="C67"/>
    </sheetView>
  </sheetViews>
  <sheetFormatPr defaultColWidth="7.140625" defaultRowHeight="12.75"/>
  <cols>
    <col min="1" max="1" width="2.7109375" style="16" customWidth="1"/>
    <col min="2" max="2" width="40.7109375" style="0" customWidth="1"/>
    <col min="3" max="3" width="14.7109375" style="0" customWidth="1"/>
    <col min="4" max="4" width="5.7109375" style="24" customWidth="1"/>
    <col min="5" max="5" width="9.7109375" style="0" customWidth="1"/>
    <col min="6" max="6" width="5.7109375" style="109" customWidth="1"/>
    <col min="7" max="7" width="9.7109375" style="0" customWidth="1"/>
    <col min="8" max="8" width="5.7109375" style="109" customWidth="1"/>
    <col min="9" max="9" width="9.7109375" style="0" customWidth="1"/>
    <col min="10" max="11" width="1.7109375" style="0" customWidth="1"/>
    <col min="12" max="15" width="4.7109375" style="0" customWidth="1"/>
  </cols>
  <sheetData>
    <row r="1" spans="1:10" ht="12.75">
      <c r="A1" s="31"/>
      <c r="B1" s="5"/>
      <c r="C1" s="5"/>
      <c r="D1" s="105"/>
      <c r="E1" s="5"/>
      <c r="F1" s="105"/>
      <c r="G1" s="5"/>
      <c r="H1" s="105"/>
      <c r="I1" s="5"/>
      <c r="J1" s="5"/>
    </row>
    <row r="2" spans="1:10" ht="16.5">
      <c r="A2" s="116" t="s">
        <v>205</v>
      </c>
      <c r="B2" s="12"/>
      <c r="C2" s="12"/>
      <c r="D2" s="12"/>
      <c r="E2" s="6"/>
      <c r="F2" s="12"/>
      <c r="G2" s="12"/>
      <c r="H2" s="12"/>
      <c r="I2" s="12"/>
      <c r="J2" s="6"/>
    </row>
    <row r="3" spans="1:10" ht="15">
      <c r="A3" s="117" t="s">
        <v>218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22"/>
      <c r="B4" s="5"/>
      <c r="C4" s="5"/>
      <c r="D4" s="105"/>
      <c r="E4" s="5"/>
      <c r="F4" s="105"/>
      <c r="G4" s="5"/>
      <c r="H4" s="105"/>
      <c r="I4" s="5"/>
      <c r="J4" s="5"/>
    </row>
    <row r="5" spans="1:10" ht="12.75">
      <c r="A5" s="22"/>
      <c r="B5" s="5"/>
      <c r="D5" s="105"/>
      <c r="E5" s="5"/>
      <c r="F5" s="105"/>
      <c r="G5" s="5"/>
      <c r="H5" s="105"/>
      <c r="I5" s="29" t="s">
        <v>0</v>
      </c>
      <c r="J5" s="5"/>
    </row>
    <row r="6" spans="1:10" ht="12.75">
      <c r="A6" s="22"/>
      <c r="B6" s="5"/>
      <c r="C6" s="5"/>
      <c r="D6" s="105"/>
      <c r="E6" s="5"/>
      <c r="F6" s="105"/>
      <c r="G6" s="5"/>
      <c r="H6" s="105"/>
      <c r="I6" s="5"/>
      <c r="J6" s="5"/>
    </row>
    <row r="7" spans="1:10" ht="12.75">
      <c r="A7" s="22"/>
      <c r="B7" s="5"/>
      <c r="C7" s="106" t="s">
        <v>141</v>
      </c>
      <c r="D7" s="105"/>
      <c r="E7" s="5"/>
      <c r="F7" s="105"/>
      <c r="G7" s="29" t="s">
        <v>142</v>
      </c>
      <c r="H7" s="105"/>
      <c r="I7" s="29" t="s">
        <v>143</v>
      </c>
      <c r="J7" s="5"/>
    </row>
    <row r="8" spans="1:14" ht="12.75">
      <c r="A8" s="22"/>
      <c r="B8" s="5"/>
      <c r="C8" s="30" t="s">
        <v>144</v>
      </c>
      <c r="D8" s="105"/>
      <c r="E8" s="30" t="s">
        <v>145</v>
      </c>
      <c r="F8" s="105"/>
      <c r="G8" s="30" t="s">
        <v>146</v>
      </c>
      <c r="H8" s="105"/>
      <c r="I8" s="30" t="s">
        <v>147</v>
      </c>
      <c r="J8" s="13"/>
      <c r="L8" s="28" t="s">
        <v>1</v>
      </c>
      <c r="M8" s="2"/>
      <c r="N8" s="2"/>
    </row>
    <row r="9" spans="1:10" ht="12.75">
      <c r="A9" s="22"/>
      <c r="B9" s="5"/>
      <c r="C9" s="5"/>
      <c r="D9" s="105"/>
      <c r="E9" s="5"/>
      <c r="F9" s="105"/>
      <c r="G9" s="5"/>
      <c r="H9" s="105"/>
      <c r="I9" s="5"/>
      <c r="J9" s="5"/>
    </row>
    <row r="10" spans="1:15" ht="12.75">
      <c r="A10" s="10" t="s">
        <v>148</v>
      </c>
      <c r="B10" s="10" t="s">
        <v>120</v>
      </c>
      <c r="C10" s="108">
        <v>75519.89</v>
      </c>
      <c r="D10" s="29"/>
      <c r="E10" s="108">
        <v>70327.167</v>
      </c>
      <c r="F10" s="110"/>
      <c r="G10" s="108">
        <v>2903.476</v>
      </c>
      <c r="H10" s="110"/>
      <c r="I10" s="108">
        <v>2289.247</v>
      </c>
      <c r="J10" s="5"/>
      <c r="L10" s="104">
        <f>E10-E11-SUM(E14:E22)</f>
        <v>0</v>
      </c>
      <c r="M10" s="104">
        <f>G10-G11-SUM(G14:G22)</f>
        <v>0</v>
      </c>
      <c r="N10" s="104">
        <f>I10-I11-SUM(I14:I22)</f>
        <v>0</v>
      </c>
      <c r="O10" s="104">
        <f aca="true" t="shared" si="0" ref="O10:O22">C10-I10-G10-E10</f>
        <v>0</v>
      </c>
    </row>
    <row r="11" spans="1:15" ht="12.75">
      <c r="A11" s="22"/>
      <c r="B11" s="10" t="s">
        <v>149</v>
      </c>
      <c r="C11" s="108">
        <v>7318.266</v>
      </c>
      <c r="D11" s="29"/>
      <c r="E11" s="108">
        <v>6352.692</v>
      </c>
      <c r="F11" s="110"/>
      <c r="G11" s="108">
        <v>457.958</v>
      </c>
      <c r="H11" s="110"/>
      <c r="I11" s="108">
        <v>507.616</v>
      </c>
      <c r="J11" s="5"/>
      <c r="L11" s="104">
        <f>E11-E12-E13</f>
        <v>0</v>
      </c>
      <c r="M11" s="104">
        <f>G11-G12-G13</f>
        <v>0</v>
      </c>
      <c r="N11" s="104">
        <f>I11-I12-I13</f>
        <v>0</v>
      </c>
      <c r="O11" s="104">
        <f t="shared" si="0"/>
        <v>0</v>
      </c>
    </row>
    <row r="12" spans="1:15" ht="12.75">
      <c r="A12" s="22"/>
      <c r="B12" s="10" t="s">
        <v>150</v>
      </c>
      <c r="C12" s="108">
        <v>1545.367</v>
      </c>
      <c r="D12" s="29"/>
      <c r="E12" s="108">
        <v>1333.033</v>
      </c>
      <c r="F12" s="110"/>
      <c r="G12" s="108">
        <v>157.742</v>
      </c>
      <c r="H12" s="110"/>
      <c r="I12" s="108">
        <v>54.592</v>
      </c>
      <c r="J12" s="5"/>
      <c r="L12" s="104"/>
      <c r="M12" s="104"/>
      <c r="N12" s="104"/>
      <c r="O12" s="104">
        <f t="shared" si="0"/>
        <v>0</v>
      </c>
    </row>
    <row r="13" spans="1:15" ht="12.75">
      <c r="A13" s="22"/>
      <c r="B13" s="10" t="s">
        <v>151</v>
      </c>
      <c r="C13" s="108">
        <v>5772.899</v>
      </c>
      <c r="D13" s="29"/>
      <c r="E13" s="108">
        <v>5019.659</v>
      </c>
      <c r="F13" s="110"/>
      <c r="G13" s="108">
        <v>300.216</v>
      </c>
      <c r="H13" s="110"/>
      <c r="I13" s="108">
        <v>453.024</v>
      </c>
      <c r="J13" s="5"/>
      <c r="L13" s="104"/>
      <c r="M13" s="104"/>
      <c r="N13" s="104"/>
      <c r="O13" s="104">
        <f t="shared" si="0"/>
        <v>0</v>
      </c>
    </row>
    <row r="14" spans="1:15" ht="12.75">
      <c r="A14" s="22"/>
      <c r="B14" s="10" t="s">
        <v>152</v>
      </c>
      <c r="C14" s="108">
        <v>7164.76</v>
      </c>
      <c r="D14" s="29"/>
      <c r="E14" s="108">
        <v>6912.886</v>
      </c>
      <c r="F14" s="110"/>
      <c r="G14" s="108">
        <v>195.654</v>
      </c>
      <c r="H14" s="110"/>
      <c r="I14" s="108">
        <v>56.22</v>
      </c>
      <c r="J14" s="5"/>
      <c r="L14" s="104"/>
      <c r="M14" s="104"/>
      <c r="N14" s="104"/>
      <c r="O14" s="104">
        <f t="shared" si="0"/>
        <v>0</v>
      </c>
    </row>
    <row r="15" spans="1:15" ht="12.75">
      <c r="A15" s="22"/>
      <c r="B15" s="10" t="s">
        <v>153</v>
      </c>
      <c r="C15" s="108">
        <v>5785.591</v>
      </c>
      <c r="D15" s="29"/>
      <c r="E15" s="108">
        <v>5216.925</v>
      </c>
      <c r="F15" s="110"/>
      <c r="G15" s="108">
        <v>112.198</v>
      </c>
      <c r="H15" s="110"/>
      <c r="I15" s="108">
        <v>456.468</v>
      </c>
      <c r="J15" s="5"/>
      <c r="L15" s="104"/>
      <c r="M15" s="104"/>
      <c r="N15" s="104"/>
      <c r="O15" s="104">
        <f t="shared" si="0"/>
        <v>0</v>
      </c>
    </row>
    <row r="16" spans="1:15" ht="12.75">
      <c r="A16" s="22"/>
      <c r="B16" s="10" t="s">
        <v>154</v>
      </c>
      <c r="C16" s="108">
        <v>6321.212</v>
      </c>
      <c r="D16" s="29"/>
      <c r="E16" s="108">
        <v>5835.634</v>
      </c>
      <c r="F16" s="110"/>
      <c r="G16" s="108">
        <v>163.178</v>
      </c>
      <c r="H16" s="110"/>
      <c r="I16" s="108">
        <v>322.4</v>
      </c>
      <c r="J16" s="5"/>
      <c r="L16" s="104"/>
      <c r="M16" s="104"/>
      <c r="N16" s="104"/>
      <c r="O16" s="104">
        <f t="shared" si="0"/>
        <v>0</v>
      </c>
    </row>
    <row r="17" spans="1:15" ht="12.75" hidden="1">
      <c r="A17" s="22"/>
      <c r="B17" s="10" t="s">
        <v>155</v>
      </c>
      <c r="C17" s="108">
        <v>0</v>
      </c>
      <c r="D17" s="29"/>
      <c r="E17" s="108">
        <v>0</v>
      </c>
      <c r="F17" s="110"/>
      <c r="G17" s="108">
        <v>0</v>
      </c>
      <c r="H17" s="110"/>
      <c r="I17" s="108">
        <v>0</v>
      </c>
      <c r="J17" s="5"/>
      <c r="L17" s="104"/>
      <c r="M17" s="104"/>
      <c r="N17" s="104"/>
      <c r="O17" s="104">
        <f t="shared" si="0"/>
        <v>0</v>
      </c>
    </row>
    <row r="18" spans="1:15" ht="12.75">
      <c r="A18" s="22"/>
      <c r="B18" s="97" t="s">
        <v>156</v>
      </c>
      <c r="C18" s="108">
        <v>17404.215</v>
      </c>
      <c r="D18" s="29"/>
      <c r="E18" s="108">
        <v>16676.475</v>
      </c>
      <c r="F18" s="110"/>
      <c r="G18" s="108">
        <v>599.074</v>
      </c>
      <c r="H18" s="110"/>
      <c r="I18" s="108">
        <v>128.666</v>
      </c>
      <c r="J18" s="5"/>
      <c r="L18" s="104"/>
      <c r="M18" s="104"/>
      <c r="N18" s="104"/>
      <c r="O18" s="104">
        <f t="shared" si="0"/>
        <v>0</v>
      </c>
    </row>
    <row r="19" spans="1:15" ht="12.75">
      <c r="A19" s="22"/>
      <c r="B19" s="97" t="s">
        <v>157</v>
      </c>
      <c r="C19" s="108">
        <v>5176.601</v>
      </c>
      <c r="D19" s="29"/>
      <c r="E19" s="108">
        <v>5104.169</v>
      </c>
      <c r="F19" s="110"/>
      <c r="G19" s="108">
        <v>62.938</v>
      </c>
      <c r="H19" s="110"/>
      <c r="I19" s="108">
        <v>9.494</v>
      </c>
      <c r="J19" s="5"/>
      <c r="L19" s="104"/>
      <c r="M19" s="104"/>
      <c r="N19" s="104"/>
      <c r="O19" s="104">
        <f t="shared" si="0"/>
        <v>0</v>
      </c>
    </row>
    <row r="20" spans="1:15" ht="12.75">
      <c r="A20" s="22"/>
      <c r="B20" s="97" t="s">
        <v>158</v>
      </c>
      <c r="C20" s="108">
        <v>2410.934</v>
      </c>
      <c r="D20" s="29"/>
      <c r="E20" s="108">
        <v>2407.599</v>
      </c>
      <c r="F20" s="110"/>
      <c r="G20" s="108">
        <v>1.384</v>
      </c>
      <c r="H20" s="110"/>
      <c r="I20" s="108">
        <v>1.951</v>
      </c>
      <c r="J20" s="5"/>
      <c r="L20" s="104"/>
      <c r="M20" s="104"/>
      <c r="N20" s="104"/>
      <c r="O20" s="104">
        <f t="shared" si="0"/>
        <v>0</v>
      </c>
    </row>
    <row r="21" spans="1:15" ht="12.75">
      <c r="A21" s="22"/>
      <c r="B21" s="97" t="s">
        <v>159</v>
      </c>
      <c r="C21" s="108">
        <v>5994.661</v>
      </c>
      <c r="D21" s="29"/>
      <c r="E21" s="108">
        <v>4907.806</v>
      </c>
      <c r="F21" s="110"/>
      <c r="G21" s="108">
        <v>577.021</v>
      </c>
      <c r="H21" s="110"/>
      <c r="I21" s="108">
        <v>509.834</v>
      </c>
      <c r="J21" s="5"/>
      <c r="L21" s="104"/>
      <c r="M21" s="104"/>
      <c r="N21" s="104"/>
      <c r="O21" s="104">
        <f t="shared" si="0"/>
        <v>0</v>
      </c>
    </row>
    <row r="22" spans="1:15" ht="12.75">
      <c r="A22" s="22"/>
      <c r="B22" s="97" t="s">
        <v>160</v>
      </c>
      <c r="C22" s="108">
        <v>17943.65</v>
      </c>
      <c r="D22" s="29"/>
      <c r="E22" s="108">
        <v>16912.981</v>
      </c>
      <c r="F22" s="110"/>
      <c r="G22" s="108">
        <v>734.071</v>
      </c>
      <c r="H22" s="110"/>
      <c r="I22" s="108">
        <v>296.598</v>
      </c>
      <c r="J22" s="5"/>
      <c r="L22" s="104"/>
      <c r="M22" s="104"/>
      <c r="N22" s="104"/>
      <c r="O22" s="104">
        <f t="shared" si="0"/>
        <v>0</v>
      </c>
    </row>
    <row r="23" spans="1:15" ht="12.75">
      <c r="A23" s="22"/>
      <c r="B23" s="10"/>
      <c r="C23" s="108"/>
      <c r="D23" s="29"/>
      <c r="E23" s="108"/>
      <c r="F23" s="110"/>
      <c r="G23" s="108"/>
      <c r="H23" s="110"/>
      <c r="I23" s="108"/>
      <c r="J23" s="5"/>
      <c r="L23" s="104"/>
      <c r="M23" s="104"/>
      <c r="N23" s="104"/>
      <c r="O23" s="104"/>
    </row>
    <row r="24" spans="1:15" ht="12.75">
      <c r="A24" s="10" t="s">
        <v>161</v>
      </c>
      <c r="B24" s="10" t="s">
        <v>162</v>
      </c>
      <c r="C24" s="108">
        <v>1758.676</v>
      </c>
      <c r="D24" s="29"/>
      <c r="E24" s="108">
        <v>1727.256</v>
      </c>
      <c r="F24" s="110"/>
      <c r="G24" s="108">
        <v>29.226</v>
      </c>
      <c r="H24" s="110"/>
      <c r="I24" s="108">
        <v>2.194</v>
      </c>
      <c r="J24" s="5"/>
      <c r="L24" s="104">
        <f>E24-E25-E26-E27</f>
        <v>1727.256</v>
      </c>
      <c r="M24" s="104">
        <f>G24-G25-G26-G27</f>
        <v>29.226</v>
      </c>
      <c r="N24" s="104">
        <f>I24-I25-I26-I27</f>
        <v>2.194</v>
      </c>
      <c r="O24" s="104">
        <f>C24-I24-G24-E24</f>
        <v>0</v>
      </c>
    </row>
    <row r="25" spans="1:15" ht="12.75" hidden="1">
      <c r="A25" s="22"/>
      <c r="B25" s="10" t="s">
        <v>163</v>
      </c>
      <c r="C25" s="108">
        <v>0</v>
      </c>
      <c r="D25" s="29"/>
      <c r="E25" s="108">
        <v>0</v>
      </c>
      <c r="F25" s="110"/>
      <c r="G25" s="108">
        <v>0</v>
      </c>
      <c r="H25" s="110"/>
      <c r="I25" s="108">
        <v>0</v>
      </c>
      <c r="J25" s="5"/>
      <c r="L25" s="104"/>
      <c r="M25" s="104"/>
      <c r="N25" s="104"/>
      <c r="O25" s="104">
        <f>C25-I25-G25-E25</f>
        <v>0</v>
      </c>
    </row>
    <row r="26" spans="1:15" ht="12.75" hidden="1">
      <c r="A26" s="22"/>
      <c r="B26" s="10" t="s">
        <v>164</v>
      </c>
      <c r="C26" s="108">
        <v>0</v>
      </c>
      <c r="D26" s="29"/>
      <c r="E26" s="108">
        <v>0</v>
      </c>
      <c r="F26" s="110"/>
      <c r="G26" s="108">
        <v>0</v>
      </c>
      <c r="H26" s="110"/>
      <c r="I26" s="108">
        <v>0</v>
      </c>
      <c r="J26" s="5"/>
      <c r="L26" s="104"/>
      <c r="M26" s="104"/>
      <c r="N26" s="104"/>
      <c r="O26" s="104">
        <f>C26-I26-G26-E26</f>
        <v>0</v>
      </c>
    </row>
    <row r="27" spans="1:15" ht="12.75" hidden="1">
      <c r="A27" s="22"/>
      <c r="B27" s="10" t="s">
        <v>165</v>
      </c>
      <c r="C27" s="108">
        <v>0</v>
      </c>
      <c r="D27" s="29"/>
      <c r="E27" s="108">
        <v>0</v>
      </c>
      <c r="F27" s="110"/>
      <c r="G27" s="108">
        <v>0</v>
      </c>
      <c r="H27" s="110"/>
      <c r="I27" s="108">
        <v>0</v>
      </c>
      <c r="J27" s="5"/>
      <c r="L27" s="104"/>
      <c r="M27" s="104"/>
      <c r="N27" s="104"/>
      <c r="O27" s="104">
        <f>C27-I27-G27-E27</f>
        <v>0</v>
      </c>
    </row>
    <row r="28" spans="1:15" ht="12.75">
      <c r="A28" s="22"/>
      <c r="B28" s="10"/>
      <c r="C28" s="108"/>
      <c r="D28" s="29"/>
      <c r="E28" s="108"/>
      <c r="F28" s="110"/>
      <c r="G28" s="108"/>
      <c r="H28" s="110"/>
      <c r="I28" s="108"/>
      <c r="J28" s="5"/>
      <c r="L28" s="104"/>
      <c r="M28" s="104"/>
      <c r="N28" s="104"/>
      <c r="O28" s="104"/>
    </row>
    <row r="29" spans="1:15" ht="12.75">
      <c r="A29" s="10" t="s">
        <v>166</v>
      </c>
      <c r="B29" s="10" t="s">
        <v>121</v>
      </c>
      <c r="C29" s="108">
        <v>106224.006</v>
      </c>
      <c r="D29" s="29"/>
      <c r="E29" s="108">
        <v>82019.531</v>
      </c>
      <c r="F29" s="110"/>
      <c r="G29" s="108">
        <v>12281.894</v>
      </c>
      <c r="H29" s="110"/>
      <c r="I29" s="108">
        <v>11922.581</v>
      </c>
      <c r="J29" s="5"/>
      <c r="L29" s="104">
        <f>E29-E30-E31-E32</f>
        <v>0</v>
      </c>
      <c r="M29" s="104">
        <f>G29-G30-G31-G32</f>
        <v>0</v>
      </c>
      <c r="N29" s="104">
        <f>I29-I30-I31-I32</f>
        <v>0</v>
      </c>
      <c r="O29" s="104">
        <f>C29-I29-G29-E29</f>
        <v>0</v>
      </c>
    </row>
    <row r="30" spans="1:15" ht="12.75">
      <c r="A30" s="22"/>
      <c r="B30" s="10" t="s">
        <v>167</v>
      </c>
      <c r="C30" s="108">
        <v>23475.276</v>
      </c>
      <c r="D30" s="29"/>
      <c r="E30" s="108">
        <v>22626.66</v>
      </c>
      <c r="F30" s="110"/>
      <c r="G30" s="108">
        <v>492.213</v>
      </c>
      <c r="H30" s="110"/>
      <c r="I30" s="108">
        <v>356.403</v>
      </c>
      <c r="J30" s="5"/>
      <c r="L30" s="104"/>
      <c r="M30" s="104"/>
      <c r="N30" s="104"/>
      <c r="O30" s="104">
        <f>C30-I30-G30-E30</f>
        <v>0</v>
      </c>
    </row>
    <row r="31" spans="1:15" ht="12.75">
      <c r="A31" s="22"/>
      <c r="B31" s="10" t="s">
        <v>168</v>
      </c>
      <c r="C31" s="108">
        <v>25994.145</v>
      </c>
      <c r="D31" s="29"/>
      <c r="E31" s="108">
        <v>10749.348</v>
      </c>
      <c r="F31" s="110"/>
      <c r="G31" s="108">
        <v>8854.284</v>
      </c>
      <c r="H31" s="110"/>
      <c r="I31" s="108">
        <v>6390.513</v>
      </c>
      <c r="J31" s="5"/>
      <c r="L31" s="104"/>
      <c r="M31" s="104"/>
      <c r="N31" s="104"/>
      <c r="O31" s="104">
        <f>C31-I31-G31-E31</f>
        <v>0</v>
      </c>
    </row>
    <row r="32" spans="1:15" ht="12.75">
      <c r="A32" s="22"/>
      <c r="B32" s="10" t="s">
        <v>169</v>
      </c>
      <c r="C32" s="108">
        <v>56754.585</v>
      </c>
      <c r="D32" s="29"/>
      <c r="E32" s="108">
        <v>48643.523</v>
      </c>
      <c r="F32" s="110"/>
      <c r="G32" s="108">
        <v>2935.397</v>
      </c>
      <c r="H32" s="110"/>
      <c r="I32" s="108">
        <v>5175.665</v>
      </c>
      <c r="J32" s="5"/>
      <c r="L32" s="104"/>
      <c r="M32" s="104"/>
      <c r="N32" s="104"/>
      <c r="O32" s="104">
        <f>C32-I32-G32-E32</f>
        <v>0</v>
      </c>
    </row>
    <row r="33" spans="1:15" ht="12.75">
      <c r="A33" s="22"/>
      <c r="B33" s="10"/>
      <c r="C33" s="108"/>
      <c r="D33" s="29"/>
      <c r="E33" s="108"/>
      <c r="F33" s="110"/>
      <c r="G33" s="108"/>
      <c r="H33" s="110"/>
      <c r="I33" s="108"/>
      <c r="J33" s="5"/>
      <c r="L33" s="104"/>
      <c r="M33" s="104"/>
      <c r="N33" s="104"/>
      <c r="O33" s="104"/>
    </row>
    <row r="34" spans="1:15" ht="12.75">
      <c r="A34" s="10" t="s">
        <v>170</v>
      </c>
      <c r="B34" s="10" t="s">
        <v>207</v>
      </c>
      <c r="C34" s="108">
        <v>70861.132</v>
      </c>
      <c r="D34" s="29"/>
      <c r="E34" s="108">
        <v>70765.27</v>
      </c>
      <c r="F34" s="110"/>
      <c r="G34" s="108">
        <v>94.226</v>
      </c>
      <c r="H34" s="110"/>
      <c r="I34" s="108">
        <v>1.636</v>
      </c>
      <c r="J34" s="5"/>
      <c r="L34" s="104"/>
      <c r="M34" s="104"/>
      <c r="N34" s="104"/>
      <c r="O34" s="104">
        <f>C34-I34-G34-E34</f>
        <v>0</v>
      </c>
    </row>
    <row r="35" spans="1:15" ht="12.75">
      <c r="A35" s="10"/>
      <c r="B35" s="10"/>
      <c r="C35" s="108"/>
      <c r="D35" s="29"/>
      <c r="E35" s="108"/>
      <c r="F35" s="110"/>
      <c r="G35" s="108"/>
      <c r="H35" s="110"/>
      <c r="I35" s="108"/>
      <c r="J35" s="5"/>
      <c r="L35" s="104"/>
      <c r="M35" s="104"/>
      <c r="N35" s="104"/>
      <c r="O35" s="104"/>
    </row>
    <row r="36" spans="1:15" ht="12.75">
      <c r="A36" s="10" t="s">
        <v>171</v>
      </c>
      <c r="B36" s="10" t="s">
        <v>172</v>
      </c>
      <c r="C36" s="108"/>
      <c r="D36" s="29"/>
      <c r="E36" s="108"/>
      <c r="F36" s="110"/>
      <c r="G36" s="108"/>
      <c r="H36" s="110"/>
      <c r="I36" s="108"/>
      <c r="J36" s="5"/>
      <c r="L36" s="104"/>
      <c r="M36" s="104"/>
      <c r="N36" s="104"/>
      <c r="O36" s="104"/>
    </row>
    <row r="37" spans="1:15" ht="12.75">
      <c r="A37" s="22"/>
      <c r="B37" s="10" t="s">
        <v>173</v>
      </c>
      <c r="C37" s="108">
        <v>389558.987</v>
      </c>
      <c r="D37" s="29"/>
      <c r="E37" s="108">
        <v>376071.414</v>
      </c>
      <c r="F37" s="110"/>
      <c r="G37" s="108">
        <v>10007.607</v>
      </c>
      <c r="H37" s="110"/>
      <c r="I37" s="108">
        <v>3479.966</v>
      </c>
      <c r="J37" s="5"/>
      <c r="L37" s="104">
        <f>E37-E38-E43</f>
        <v>0</v>
      </c>
      <c r="M37" s="104">
        <f>G37-G38-G43</f>
        <v>-7.389644451905042E-13</v>
      </c>
      <c r="N37" s="104">
        <f>I37-I38-I43</f>
        <v>0</v>
      </c>
      <c r="O37" s="104">
        <f aca="true" t="shared" si="1" ref="O37:O43">C37-I37-G37-E37</f>
        <v>0</v>
      </c>
    </row>
    <row r="38" spans="1:15" ht="12.75">
      <c r="A38" s="22"/>
      <c r="B38" s="10" t="s">
        <v>174</v>
      </c>
      <c r="C38" s="108">
        <v>371759.632</v>
      </c>
      <c r="D38" s="29"/>
      <c r="E38" s="108">
        <v>359110.921</v>
      </c>
      <c r="F38" s="110"/>
      <c r="G38" s="108">
        <v>9547.575</v>
      </c>
      <c r="H38" s="110"/>
      <c r="I38" s="108">
        <v>3101.136</v>
      </c>
      <c r="J38" s="5"/>
      <c r="L38" s="104">
        <f>E38-SUM(E39:E42)</f>
        <v>0</v>
      </c>
      <c r="M38" s="104">
        <f>G38-SUM(G39:G42)</f>
        <v>0</v>
      </c>
      <c r="N38" s="104">
        <f>I38-SUM(I39:I42)</f>
        <v>0</v>
      </c>
      <c r="O38" s="104">
        <f t="shared" si="1"/>
        <v>0</v>
      </c>
    </row>
    <row r="39" spans="1:15" ht="12.75">
      <c r="A39" s="22"/>
      <c r="B39" s="10" t="s">
        <v>175</v>
      </c>
      <c r="C39" s="108">
        <v>7022.931</v>
      </c>
      <c r="D39" s="29"/>
      <c r="E39" s="108">
        <v>6851.624</v>
      </c>
      <c r="F39" s="110"/>
      <c r="G39" s="108">
        <v>150.881</v>
      </c>
      <c r="H39" s="110"/>
      <c r="I39" s="108">
        <v>20.426</v>
      </c>
      <c r="J39" s="5"/>
      <c r="L39" s="104"/>
      <c r="M39" s="104"/>
      <c r="N39" s="104"/>
      <c r="O39" s="104">
        <f t="shared" si="1"/>
        <v>0</v>
      </c>
    </row>
    <row r="40" spans="1:15" ht="12.75">
      <c r="A40" s="22"/>
      <c r="B40" s="10" t="s">
        <v>176</v>
      </c>
      <c r="C40" s="108">
        <v>182045.137</v>
      </c>
      <c r="D40" s="29"/>
      <c r="E40" s="108">
        <v>172528.848</v>
      </c>
      <c r="F40" s="110"/>
      <c r="G40" s="108">
        <v>6631.012</v>
      </c>
      <c r="H40" s="110"/>
      <c r="I40" s="108">
        <v>2885.277</v>
      </c>
      <c r="J40" s="5"/>
      <c r="L40" s="104"/>
      <c r="M40" s="104"/>
      <c r="N40" s="104"/>
      <c r="O40" s="104">
        <f t="shared" si="1"/>
        <v>0</v>
      </c>
    </row>
    <row r="41" spans="1:15" ht="12.75">
      <c r="A41" s="22"/>
      <c r="B41" s="10" t="s">
        <v>177</v>
      </c>
      <c r="C41" s="108">
        <v>102087.909</v>
      </c>
      <c r="D41" s="29"/>
      <c r="E41" s="108">
        <v>100162.427</v>
      </c>
      <c r="F41" s="110"/>
      <c r="G41" s="108">
        <v>1756.555</v>
      </c>
      <c r="H41" s="110"/>
      <c r="I41" s="108">
        <v>168.927</v>
      </c>
      <c r="J41" s="5"/>
      <c r="L41" s="104"/>
      <c r="M41" s="104"/>
      <c r="N41" s="104"/>
      <c r="O41" s="104">
        <f t="shared" si="1"/>
        <v>0</v>
      </c>
    </row>
    <row r="42" spans="1:15" ht="12.75">
      <c r="A42" s="22"/>
      <c r="B42" s="10" t="s">
        <v>178</v>
      </c>
      <c r="C42" s="108">
        <v>80603.655</v>
      </c>
      <c r="D42" s="29"/>
      <c r="E42" s="108">
        <v>79568.022</v>
      </c>
      <c r="F42" s="110"/>
      <c r="G42" s="108">
        <v>1009.127</v>
      </c>
      <c r="H42" s="110"/>
      <c r="I42" s="108">
        <v>26.506</v>
      </c>
      <c r="J42" s="5"/>
      <c r="L42" s="104"/>
      <c r="M42" s="104"/>
      <c r="N42" s="104"/>
      <c r="O42" s="104">
        <f t="shared" si="1"/>
        <v>0</v>
      </c>
    </row>
    <row r="43" spans="1:15" ht="12.75">
      <c r="A43" s="22"/>
      <c r="B43" s="10" t="s">
        <v>179</v>
      </c>
      <c r="C43" s="108">
        <v>17799.355</v>
      </c>
      <c r="D43" s="29"/>
      <c r="E43" s="108">
        <v>16960.493</v>
      </c>
      <c r="F43" s="110"/>
      <c r="G43" s="108">
        <v>460.032</v>
      </c>
      <c r="H43" s="110"/>
      <c r="I43" s="108">
        <v>378.83</v>
      </c>
      <c r="J43" s="5"/>
      <c r="L43" s="104"/>
      <c r="M43" s="104"/>
      <c r="N43" s="104"/>
      <c r="O43" s="104">
        <f t="shared" si="1"/>
        <v>0</v>
      </c>
    </row>
    <row r="44" spans="1:15" ht="12.75">
      <c r="A44" s="22"/>
      <c r="B44" s="10"/>
      <c r="C44" s="108"/>
      <c r="D44" s="29"/>
      <c r="E44" s="108"/>
      <c r="F44" s="110"/>
      <c r="G44" s="108"/>
      <c r="H44" s="110"/>
      <c r="I44" s="108"/>
      <c r="J44" s="5"/>
      <c r="L44" s="104"/>
      <c r="M44" s="104"/>
      <c r="N44" s="104"/>
      <c r="O44" s="104"/>
    </row>
    <row r="45" spans="1:15" ht="12.75">
      <c r="A45" s="10" t="s">
        <v>180</v>
      </c>
      <c r="B45" s="10" t="s">
        <v>124</v>
      </c>
      <c r="C45" s="108">
        <v>128081.386</v>
      </c>
      <c r="D45" s="29"/>
      <c r="E45" s="108">
        <v>126141.038</v>
      </c>
      <c r="F45" s="110"/>
      <c r="G45" s="108">
        <v>1318.577</v>
      </c>
      <c r="H45" s="110"/>
      <c r="I45" s="108">
        <v>621.771</v>
      </c>
      <c r="J45" s="5"/>
      <c r="L45" s="104"/>
      <c r="M45" s="104"/>
      <c r="N45" s="104"/>
      <c r="O45" s="104">
        <f>C45-I45-G45-E45</f>
        <v>0</v>
      </c>
    </row>
    <row r="46" spans="1:15" ht="12.75">
      <c r="A46" s="10"/>
      <c r="B46" s="10"/>
      <c r="C46" s="108"/>
      <c r="D46" s="29"/>
      <c r="E46" s="108"/>
      <c r="F46" s="110"/>
      <c r="G46" s="108"/>
      <c r="H46" s="110"/>
      <c r="I46" s="108"/>
      <c r="J46" s="5"/>
      <c r="L46" s="104"/>
      <c r="M46" s="104"/>
      <c r="N46" s="104"/>
      <c r="O46" s="104"/>
    </row>
    <row r="47" spans="1:15" ht="12.75">
      <c r="A47" s="10" t="s">
        <v>181</v>
      </c>
      <c r="B47" s="10" t="s">
        <v>182</v>
      </c>
      <c r="C47" s="108">
        <v>34.391</v>
      </c>
      <c r="D47" s="29"/>
      <c r="E47" s="108">
        <v>32.073</v>
      </c>
      <c r="F47" s="110"/>
      <c r="G47" s="108">
        <v>0</v>
      </c>
      <c r="H47" s="110"/>
      <c r="I47" s="108">
        <v>2.318</v>
      </c>
      <c r="J47" s="5"/>
      <c r="L47" s="104"/>
      <c r="M47" s="104"/>
      <c r="N47" s="104"/>
      <c r="O47" s="104">
        <f>C47-I47-G47-E47</f>
        <v>0</v>
      </c>
    </row>
    <row r="48" spans="1:15" ht="12.75">
      <c r="A48" s="10"/>
      <c r="B48" s="10"/>
      <c r="C48" s="108"/>
      <c r="D48" s="29"/>
      <c r="E48" s="108"/>
      <c r="F48" s="110"/>
      <c r="G48" s="108"/>
      <c r="H48" s="110"/>
      <c r="I48" s="108"/>
      <c r="J48" s="5"/>
      <c r="L48" s="104"/>
      <c r="M48" s="104"/>
      <c r="N48" s="104"/>
      <c r="O48" s="104"/>
    </row>
    <row r="49" spans="1:15" ht="12.75">
      <c r="A49" s="10" t="s">
        <v>183</v>
      </c>
      <c r="B49" s="5"/>
      <c r="C49" s="108">
        <v>1114875.465</v>
      </c>
      <c r="D49" s="105"/>
      <c r="E49" s="108">
        <v>1007889.501</v>
      </c>
      <c r="F49" s="110"/>
      <c r="G49" s="108">
        <v>82269.046</v>
      </c>
      <c r="H49" s="110"/>
      <c r="I49" s="108">
        <v>24716.918</v>
      </c>
      <c r="J49" s="5"/>
      <c r="L49" s="104">
        <f>E49-E50-E51-E56-E57-E65</f>
        <v>1.3096723705530167E-10</v>
      </c>
      <c r="M49" s="104">
        <f>G49-G50-G51-G56-G57-G65</f>
        <v>-3.637978807091713E-12</v>
      </c>
      <c r="N49" s="104">
        <f>I49-I50-I51-I56-I57-I65</f>
        <v>2.5011104298755527E-12</v>
      </c>
      <c r="O49" s="104">
        <f aca="true" t="shared" si="2" ref="O49:O58">C49-I49-G49-E49</f>
        <v>0</v>
      </c>
    </row>
    <row r="50" spans="1:15" ht="12.75">
      <c r="A50" s="22"/>
      <c r="B50" s="10" t="s">
        <v>184</v>
      </c>
      <c r="C50" s="108">
        <v>35724.093</v>
      </c>
      <c r="D50" s="29"/>
      <c r="E50" s="108">
        <v>35190.426</v>
      </c>
      <c r="F50" s="110"/>
      <c r="G50" s="108">
        <v>343.353</v>
      </c>
      <c r="H50" s="110"/>
      <c r="I50" s="108">
        <v>190.314</v>
      </c>
      <c r="J50" s="5"/>
      <c r="L50" s="104">
        <f>E51-SUM(E52:E55)</f>
        <v>0</v>
      </c>
      <c r="M50" s="104">
        <f>G51-SUM(G52:G55)</f>
        <v>0</v>
      </c>
      <c r="N50" s="104">
        <f>I51-SUM(I52:I55)</f>
        <v>0</v>
      </c>
      <c r="O50" s="104">
        <f t="shared" si="2"/>
        <v>0</v>
      </c>
    </row>
    <row r="51" spans="1:15" ht="12.75">
      <c r="A51" s="22"/>
      <c r="B51" s="10" t="s">
        <v>185</v>
      </c>
      <c r="C51" s="108">
        <v>191460.107</v>
      </c>
      <c r="D51" s="29"/>
      <c r="E51" s="108">
        <v>189269.864</v>
      </c>
      <c r="F51" s="110"/>
      <c r="G51" s="108">
        <v>1974.902</v>
      </c>
      <c r="H51" s="110"/>
      <c r="I51" s="108">
        <v>215.341</v>
      </c>
      <c r="J51" s="5"/>
      <c r="L51" s="104"/>
      <c r="M51" s="104"/>
      <c r="N51" s="104"/>
      <c r="O51" s="104">
        <f t="shared" si="2"/>
        <v>0</v>
      </c>
    </row>
    <row r="52" spans="1:15" ht="12.75">
      <c r="A52" s="22"/>
      <c r="B52" s="10" t="s">
        <v>186</v>
      </c>
      <c r="C52" s="108">
        <v>77170.853</v>
      </c>
      <c r="D52" s="29"/>
      <c r="E52" s="108">
        <v>75518.655</v>
      </c>
      <c r="F52" s="110"/>
      <c r="G52" s="108">
        <v>1508.55</v>
      </c>
      <c r="H52" s="110"/>
      <c r="I52" s="108">
        <v>143.648</v>
      </c>
      <c r="J52" s="5"/>
      <c r="L52" s="104"/>
      <c r="M52" s="104"/>
      <c r="N52" s="104"/>
      <c r="O52" s="104">
        <f t="shared" si="2"/>
        <v>0</v>
      </c>
    </row>
    <row r="53" spans="1:15" ht="12.75">
      <c r="A53" s="22"/>
      <c r="B53" s="10" t="s">
        <v>187</v>
      </c>
      <c r="C53" s="108">
        <v>1722.675</v>
      </c>
      <c r="D53" s="29"/>
      <c r="E53" s="108">
        <v>1719.064</v>
      </c>
      <c r="F53" s="110"/>
      <c r="G53" s="108">
        <v>2.336</v>
      </c>
      <c r="H53" s="110"/>
      <c r="I53" s="108">
        <v>1.275</v>
      </c>
      <c r="J53" s="5"/>
      <c r="L53" s="104"/>
      <c r="M53" s="104"/>
      <c r="N53" s="104"/>
      <c r="O53" s="104">
        <f t="shared" si="2"/>
        <v>0</v>
      </c>
    </row>
    <row r="54" spans="1:15" ht="12.75">
      <c r="A54" s="22"/>
      <c r="B54" s="10" t="s">
        <v>188</v>
      </c>
      <c r="C54" s="108">
        <v>32.872</v>
      </c>
      <c r="D54" s="29"/>
      <c r="E54" s="108">
        <v>32.558</v>
      </c>
      <c r="F54" s="110"/>
      <c r="G54" s="108">
        <v>0</v>
      </c>
      <c r="H54" s="110"/>
      <c r="I54" s="108">
        <v>0.314</v>
      </c>
      <c r="J54" s="5"/>
      <c r="L54" s="104"/>
      <c r="M54" s="104"/>
      <c r="N54" s="104"/>
      <c r="O54" s="104">
        <f t="shared" si="2"/>
        <v>0</v>
      </c>
    </row>
    <row r="55" spans="1:15" ht="12.75">
      <c r="A55" s="22"/>
      <c r="B55" s="10" t="s">
        <v>189</v>
      </c>
      <c r="C55" s="108">
        <v>112533.707</v>
      </c>
      <c r="D55" s="29"/>
      <c r="E55" s="108">
        <v>111999.587</v>
      </c>
      <c r="F55" s="110"/>
      <c r="G55" s="108">
        <v>464.016</v>
      </c>
      <c r="H55" s="110"/>
      <c r="I55" s="108">
        <v>70.104</v>
      </c>
      <c r="J55" s="5"/>
      <c r="L55" s="104"/>
      <c r="M55" s="104"/>
      <c r="N55" s="104"/>
      <c r="O55" s="104">
        <f t="shared" si="2"/>
        <v>0</v>
      </c>
    </row>
    <row r="56" spans="1:15" ht="12.75">
      <c r="A56" s="22"/>
      <c r="B56" s="10" t="s">
        <v>190</v>
      </c>
      <c r="C56" s="108">
        <v>10869.203</v>
      </c>
      <c r="D56" s="29"/>
      <c r="E56" s="108">
        <v>10817.916</v>
      </c>
      <c r="F56" s="110"/>
      <c r="G56" s="108">
        <v>38.865</v>
      </c>
      <c r="H56" s="110"/>
      <c r="I56" s="108">
        <v>12.422</v>
      </c>
      <c r="J56" s="5"/>
      <c r="L56" s="104"/>
      <c r="M56" s="104"/>
      <c r="N56" s="104"/>
      <c r="O56" s="104">
        <f t="shared" si="2"/>
        <v>0</v>
      </c>
    </row>
    <row r="57" spans="1:15" ht="12.75">
      <c r="A57" s="22"/>
      <c r="B57" s="10" t="s">
        <v>191</v>
      </c>
      <c r="C57" s="108">
        <v>768134.043</v>
      </c>
      <c r="D57" s="29"/>
      <c r="E57" s="108">
        <v>666863.432</v>
      </c>
      <c r="F57" s="110"/>
      <c r="G57" s="108">
        <v>77559.336</v>
      </c>
      <c r="H57" s="110"/>
      <c r="I57" s="108">
        <v>23711.275</v>
      </c>
      <c r="J57" s="5"/>
      <c r="L57" s="104">
        <f>E57-SUM(E58:E64)</f>
        <v>0</v>
      </c>
      <c r="M57" s="104">
        <f>G57-SUM(G58:G64)</f>
        <v>0</v>
      </c>
      <c r="N57" s="104">
        <f>I57-SUM(I58:I64)</f>
        <v>0</v>
      </c>
      <c r="O57" s="104">
        <f t="shared" si="2"/>
        <v>0</v>
      </c>
    </row>
    <row r="58" spans="1:15" ht="12.75">
      <c r="A58" s="22"/>
      <c r="B58" s="10" t="s">
        <v>211</v>
      </c>
      <c r="C58" s="108">
        <v>84434.617</v>
      </c>
      <c r="D58" s="29"/>
      <c r="E58" s="108">
        <v>51588.809</v>
      </c>
      <c r="F58" s="110"/>
      <c r="G58" s="108">
        <v>32388.469</v>
      </c>
      <c r="H58" s="110"/>
      <c r="I58" s="108">
        <v>457.339</v>
      </c>
      <c r="J58" s="5"/>
      <c r="L58" s="104"/>
      <c r="M58" s="104"/>
      <c r="N58" s="104"/>
      <c r="O58" s="104">
        <f t="shared" si="2"/>
        <v>0</v>
      </c>
    </row>
    <row r="59" spans="1:15" ht="12.75">
      <c r="A59" s="22"/>
      <c r="B59" s="10" t="s">
        <v>212</v>
      </c>
      <c r="C59" s="108"/>
      <c r="D59" s="29"/>
      <c r="E59" s="108"/>
      <c r="F59" s="110"/>
      <c r="G59" s="108"/>
      <c r="H59" s="110"/>
      <c r="I59" s="108"/>
      <c r="J59" s="5"/>
      <c r="L59" s="104"/>
      <c r="M59" s="104"/>
      <c r="N59" s="104"/>
      <c r="O59" s="104"/>
    </row>
    <row r="60" spans="1:15" ht="12.75">
      <c r="A60" s="22"/>
      <c r="B60" s="10" t="s">
        <v>213</v>
      </c>
      <c r="C60" s="108"/>
      <c r="D60" s="29"/>
      <c r="E60" s="108"/>
      <c r="F60" s="110"/>
      <c r="G60" s="108"/>
      <c r="H60" s="110"/>
      <c r="I60" s="108"/>
      <c r="J60" s="5"/>
      <c r="L60" s="104"/>
      <c r="M60" s="104"/>
      <c r="N60" s="104"/>
      <c r="O60" s="104"/>
    </row>
    <row r="61" spans="1:15" ht="12.75">
      <c r="A61" s="22"/>
      <c r="B61" s="10" t="s">
        <v>192</v>
      </c>
      <c r="C61" s="108">
        <v>535953.395</v>
      </c>
      <c r="D61" s="29"/>
      <c r="E61" s="108">
        <v>489743.221</v>
      </c>
      <c r="F61" s="110"/>
      <c r="G61" s="108">
        <v>28049.209</v>
      </c>
      <c r="H61" s="110"/>
      <c r="I61" s="108">
        <v>18160.965</v>
      </c>
      <c r="J61" s="5"/>
      <c r="L61" s="104"/>
      <c r="M61" s="104"/>
      <c r="N61" s="104"/>
      <c r="O61" s="104">
        <f>C61-I61-G61-E61</f>
        <v>0</v>
      </c>
    </row>
    <row r="62" spans="1:15" ht="12.75">
      <c r="A62" s="22"/>
      <c r="B62" s="97" t="s">
        <v>193</v>
      </c>
      <c r="C62" s="108">
        <v>44598.326</v>
      </c>
      <c r="D62" s="106" t="s">
        <v>5</v>
      </c>
      <c r="E62" s="108"/>
      <c r="F62" s="110" t="s">
        <v>5</v>
      </c>
      <c r="G62" s="108"/>
      <c r="H62" s="110" t="s">
        <v>5</v>
      </c>
      <c r="I62" s="108"/>
      <c r="J62" s="5"/>
      <c r="L62" s="104"/>
      <c r="M62" s="104"/>
      <c r="N62" s="104"/>
      <c r="O62" s="104"/>
    </row>
    <row r="63" spans="1:15" ht="12.75">
      <c r="A63" s="22"/>
      <c r="B63" s="97" t="s">
        <v>194</v>
      </c>
      <c r="C63" s="108">
        <v>16236.571</v>
      </c>
      <c r="D63" s="106" t="s">
        <v>5</v>
      </c>
      <c r="E63" s="108">
        <v>125531.402</v>
      </c>
      <c r="F63" s="110" t="s">
        <v>5</v>
      </c>
      <c r="G63" s="108">
        <v>17121.658</v>
      </c>
      <c r="H63" s="110" t="s">
        <v>5</v>
      </c>
      <c r="I63" s="108">
        <v>5092.971</v>
      </c>
      <c r="J63" s="5"/>
      <c r="L63" s="104"/>
      <c r="M63" s="104"/>
      <c r="N63" s="104"/>
      <c r="O63" s="104">
        <f>C62+C63+C64-E63-G63-I63</f>
        <v>1.6370904631912708E-11</v>
      </c>
    </row>
    <row r="64" spans="1:15" ht="12.75">
      <c r="A64" s="22"/>
      <c r="B64" s="97" t="s">
        <v>195</v>
      </c>
      <c r="C64" s="108">
        <v>86911.134</v>
      </c>
      <c r="D64" s="106" t="s">
        <v>5</v>
      </c>
      <c r="E64" s="108"/>
      <c r="F64" s="110" t="s">
        <v>5</v>
      </c>
      <c r="G64" s="108"/>
      <c r="H64" s="110" t="s">
        <v>5</v>
      </c>
      <c r="I64" s="108"/>
      <c r="J64" s="5"/>
      <c r="L64" s="104"/>
      <c r="M64" s="104"/>
      <c r="N64" s="104"/>
      <c r="O64" s="104"/>
    </row>
    <row r="65" spans="1:15" ht="12.75">
      <c r="A65" s="22"/>
      <c r="B65" s="10" t="s">
        <v>196</v>
      </c>
      <c r="C65" s="108">
        <v>108688.019</v>
      </c>
      <c r="D65" s="29"/>
      <c r="E65" s="108">
        <v>105747.863</v>
      </c>
      <c r="F65" s="110"/>
      <c r="G65" s="108">
        <v>2352.59</v>
      </c>
      <c r="H65" s="110"/>
      <c r="I65" s="108">
        <v>587.566</v>
      </c>
      <c r="J65" s="5"/>
      <c r="L65" s="104"/>
      <c r="M65" s="104"/>
      <c r="N65" s="104"/>
      <c r="O65" s="104">
        <f>C65-I65-G65-E65</f>
        <v>0</v>
      </c>
    </row>
    <row r="66" spans="1:15" ht="12.75">
      <c r="A66" s="22"/>
      <c r="B66" s="10"/>
      <c r="C66" s="108"/>
      <c r="D66" s="29"/>
      <c r="E66" s="108"/>
      <c r="F66" s="110"/>
      <c r="G66" s="108"/>
      <c r="H66" s="110"/>
      <c r="I66" s="108"/>
      <c r="J66" s="5"/>
      <c r="L66" s="104"/>
      <c r="M66" s="104"/>
      <c r="N66" s="104"/>
      <c r="O66" s="104"/>
    </row>
    <row r="67" spans="1:15" ht="12.75">
      <c r="A67" s="10" t="s">
        <v>197</v>
      </c>
      <c r="B67" s="10" t="s">
        <v>198</v>
      </c>
      <c r="C67" s="108">
        <v>1886913.933</v>
      </c>
      <c r="D67" s="29"/>
      <c r="E67" s="108">
        <v>1734973.25</v>
      </c>
      <c r="F67" s="110"/>
      <c r="G67" s="108">
        <v>108904.052</v>
      </c>
      <c r="H67" s="110"/>
      <c r="I67" s="108">
        <v>43036.631</v>
      </c>
      <c r="J67" s="5"/>
      <c r="L67" s="104">
        <f>E67-E10-E24-E29-E34-E37-E45-E47-E49</f>
        <v>0</v>
      </c>
      <c r="M67" s="104">
        <f>G67-G10-G24-G29-G34-G37-G45-G47-G49</f>
        <v>0</v>
      </c>
      <c r="N67" s="104">
        <f>I67-I10-I24-I29-I34-I37-I45-I47-I49</f>
        <v>0</v>
      </c>
      <c r="O67" s="104">
        <f>C67-I67-G67-E67</f>
        <v>0</v>
      </c>
    </row>
    <row r="68" spans="1:15" ht="12.75">
      <c r="A68" s="10"/>
      <c r="B68" s="10"/>
      <c r="C68" s="108"/>
      <c r="D68" s="29"/>
      <c r="E68" s="108"/>
      <c r="F68" s="110"/>
      <c r="G68" s="108"/>
      <c r="H68" s="110"/>
      <c r="I68" s="108"/>
      <c r="J68" s="5"/>
      <c r="L68" s="104"/>
      <c r="M68" s="104"/>
      <c r="N68" s="104"/>
      <c r="O68" s="104"/>
    </row>
    <row r="69" spans="1:10" ht="12.75">
      <c r="A69" s="22"/>
      <c r="B69" s="5"/>
      <c r="C69" s="8"/>
      <c r="D69" s="105"/>
      <c r="E69" s="8"/>
      <c r="F69" s="105"/>
      <c r="G69" s="8"/>
      <c r="H69" s="105"/>
      <c r="I69" s="8"/>
      <c r="J69" s="5"/>
    </row>
    <row r="70" spans="1:10" ht="12.75">
      <c r="A70" s="22"/>
      <c r="B70" s="5"/>
      <c r="C70" s="8"/>
      <c r="D70" s="105"/>
      <c r="E70" s="5"/>
      <c r="F70" s="105"/>
      <c r="G70" s="103"/>
      <c r="H70" s="105"/>
      <c r="I70" s="8"/>
      <c r="J70" s="8"/>
    </row>
    <row r="71" spans="1:10" ht="12.75">
      <c r="A71" s="10" t="s">
        <v>199</v>
      </c>
      <c r="B71" s="5"/>
      <c r="C71" s="5"/>
      <c r="D71" s="105"/>
      <c r="E71" s="5"/>
      <c r="F71" s="105"/>
      <c r="G71" s="5"/>
      <c r="H71" s="105"/>
      <c r="I71" s="5"/>
      <c r="J71" s="5"/>
    </row>
    <row r="72" spans="1:10" ht="12.75">
      <c r="A72" s="107" t="s">
        <v>200</v>
      </c>
      <c r="B72" s="5"/>
      <c r="C72" s="5"/>
      <c r="D72" s="105"/>
      <c r="E72" s="5"/>
      <c r="F72" s="105"/>
      <c r="G72" s="5"/>
      <c r="H72" s="105"/>
      <c r="I72" s="5"/>
      <c r="J72" s="5"/>
    </row>
    <row r="73" spans="1:10" ht="12.75">
      <c r="A73" s="107"/>
      <c r="B73" s="5"/>
      <c r="C73" s="5"/>
      <c r="D73" s="105"/>
      <c r="E73" s="5"/>
      <c r="F73" s="105"/>
      <c r="G73" s="5"/>
      <c r="H73" s="105"/>
      <c r="I73" s="5"/>
      <c r="J73" s="5"/>
    </row>
    <row r="74" spans="1:10" ht="12.75">
      <c r="A74" s="10"/>
      <c r="B74" s="5"/>
      <c r="C74" s="5"/>
      <c r="D74" s="105"/>
      <c r="E74" s="5"/>
      <c r="F74" s="105"/>
      <c r="G74" s="5"/>
      <c r="H74" s="105"/>
      <c r="I74" s="5"/>
      <c r="J74" s="5"/>
    </row>
    <row r="75" spans="1:10" ht="12.75">
      <c r="A75" s="10" t="s">
        <v>44</v>
      </c>
      <c r="B75" s="5"/>
      <c r="C75" s="8"/>
      <c r="D75" s="105"/>
      <c r="E75" s="5"/>
      <c r="F75" s="105"/>
      <c r="G75" s="5"/>
      <c r="H75" s="105"/>
      <c r="I75" s="8"/>
      <c r="J75" s="8"/>
    </row>
    <row r="77" ht="12.75">
      <c r="A77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78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HKMA</cp:lastModifiedBy>
  <cp:lastPrinted>2000-10-31T08:39:50Z</cp:lastPrinted>
  <dcterms:created xsi:type="dcterms:W3CDTF">1999-05-11T09:23:49Z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