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144" windowWidth="14674" windowHeight="11563" tabRatio="605"/>
  </bookViews>
  <sheets>
    <sheet name="Table 1A" sheetId="2" r:id="rId1"/>
    <sheet name="Table1B" sheetId="3" r:id="rId2"/>
    <sheet name="Table 2" sheetId="4" r:id="rId3"/>
  </sheets>
  <definedNames>
    <definedName name="_xlnm.Print_Area" localSheetId="0">'Table 1A'!$A$1:$O$66</definedName>
  </definedNames>
  <calcPr calcId="145621"/>
</workbook>
</file>

<file path=xl/calcChain.xml><?xml version="1.0" encoding="utf-8"?>
<calcChain xmlns="http://schemas.openxmlformats.org/spreadsheetml/2006/main">
  <c r="G6" i="3" l="1"/>
  <c r="B5" i="4"/>
  <c r="A1" i="4" s="1"/>
  <c r="L5" i="2"/>
  <c r="H5" i="2"/>
  <c r="C6" i="4" s="1"/>
  <c r="G6" i="4" s="1"/>
  <c r="D5" i="2"/>
  <c r="C5" i="4"/>
  <c r="K6" i="4"/>
  <c r="D4" i="2"/>
  <c r="B1" i="2"/>
  <c r="N34" i="2" l="1"/>
  <c r="F34" i="2"/>
  <c r="N9" i="2"/>
  <c r="J33" i="2"/>
  <c r="F7" i="2"/>
  <c r="N38" i="2"/>
  <c r="F36" i="2"/>
  <c r="F35" i="2"/>
  <c r="N30" i="2"/>
  <c r="F28" i="2"/>
  <c r="F27" i="2"/>
  <c r="F17" i="2"/>
  <c r="J38" i="2"/>
  <c r="N37" i="2"/>
  <c r="J30" i="2"/>
  <c r="N29" i="2"/>
  <c r="J9" i="2"/>
  <c r="N8" i="2"/>
  <c r="F40" i="2"/>
  <c r="F39" i="2"/>
  <c r="F38" i="2"/>
  <c r="J37" i="2"/>
  <c r="F32" i="2"/>
  <c r="F31" i="2"/>
  <c r="F30" i="2"/>
  <c r="J29" i="2"/>
  <c r="F9" i="2"/>
  <c r="J8" i="2"/>
  <c r="J34" i="2"/>
  <c r="N33" i="2"/>
  <c r="F13" i="2"/>
  <c r="J11" i="2"/>
  <c r="F6" i="3"/>
  <c r="J17" i="2"/>
  <c r="J32" i="2"/>
  <c r="J28" i="2"/>
  <c r="F18" i="2"/>
  <c r="N15" i="2"/>
  <c r="F14" i="2"/>
  <c r="N12" i="2"/>
  <c r="F10" i="2"/>
  <c r="J7" i="2"/>
  <c r="J39" i="2"/>
  <c r="F37" i="2"/>
  <c r="J35" i="2"/>
  <c r="F33" i="2"/>
  <c r="J31" i="2"/>
  <c r="F29" i="2"/>
  <c r="J27" i="2"/>
  <c r="N17" i="2"/>
  <c r="J15" i="2"/>
  <c r="J14" i="2"/>
  <c r="N13" i="2"/>
  <c r="J12" i="2"/>
  <c r="F8" i="2"/>
  <c r="J40" i="2"/>
  <c r="J36" i="2"/>
  <c r="F11" i="2"/>
  <c r="J18" i="2"/>
  <c r="F15" i="2"/>
  <c r="J13" i="2"/>
  <c r="F12" i="2"/>
  <c r="J10" i="2"/>
  <c r="N39" i="2"/>
  <c r="N35" i="2"/>
  <c r="N31" i="2"/>
  <c r="N27" i="2"/>
  <c r="N18" i="2"/>
  <c r="N10" i="2"/>
  <c r="D6" i="3"/>
  <c r="E6" i="3"/>
  <c r="N40" i="2"/>
  <c r="N36" i="2"/>
  <c r="N32" i="2"/>
  <c r="N28" i="2"/>
  <c r="N14" i="2"/>
  <c r="N11" i="2"/>
  <c r="N7" i="2"/>
  <c r="F21" i="2" l="1"/>
  <c r="N21" i="2"/>
  <c r="J21" i="2"/>
  <c r="F22" i="2"/>
  <c r="N22" i="2"/>
  <c r="F23" i="2"/>
  <c r="J22" i="2"/>
  <c r="N23" i="2"/>
  <c r="J23" i="2"/>
</calcChain>
</file>

<file path=xl/sharedStrings.xml><?xml version="1.0" encoding="utf-8"?>
<sst xmlns="http://schemas.openxmlformats.org/spreadsheetml/2006/main" count="318" uniqueCount="78">
  <si>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</si>
  <si>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</si>
  <si>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</si>
  <si>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</si>
  <si>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</si>
  <si>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</si>
  <si>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</si>
  <si>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</si>
  <si>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</si>
  <si>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</si>
  <si>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</si>
  <si>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</si>
  <si>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</si>
  <si>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</si>
  <si>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</si>
  <si>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  <charset val="136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</si>
  <si>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  <charset val="136"/>
      </rPr>
      <t>月</t>
    </r>
  </si>
  <si>
    <r>
      <t xml:space="preserve">M1 -- </t>
    </r>
    <r>
      <rPr>
        <sz val="10"/>
        <rFont val="細明體"/>
        <family val="3"/>
        <charset val="136"/>
      </rPr>
      <t>港元</t>
    </r>
  </si>
  <si>
    <r>
      <t xml:space="preserve">      </t>
    </r>
    <r>
      <rPr>
        <sz val="10"/>
        <rFont val="細明體"/>
        <family val="3"/>
        <charset val="136"/>
      </rPr>
      <t>外幣</t>
    </r>
  </si>
  <si>
    <r>
      <t xml:space="preserve">      </t>
    </r>
    <r>
      <rPr>
        <sz val="10"/>
        <rFont val="細明體"/>
        <family val="3"/>
        <charset val="136"/>
      </rPr>
      <t>總計</t>
    </r>
  </si>
  <si>
    <r>
      <t xml:space="preserve">M2 --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</si>
  <si>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  <charset val="136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</si>
  <si>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  <charset val="136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</si>
  <si>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  <charset val="136"/>
      </rPr>
      <t>公眾持有的紙幣及硬幣</t>
    </r>
  </si>
  <si>
    <r>
      <t>季節性調整貨幣供應量</t>
    </r>
    <r>
      <rPr>
        <b/>
        <u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</si>
  <si>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</si>
  <si>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  <charset val="136"/>
      </rPr>
      <t>港元活期存款</t>
    </r>
  </si>
  <si>
    <r>
      <t>存款</t>
    </r>
    <r>
      <rPr>
        <b/>
        <u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</si>
  <si>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  <charset val="136"/>
      </rPr>
      <t>有限制牌照銀行</t>
    </r>
  </si>
  <si>
    <r>
      <t xml:space="preserve">    </t>
    </r>
    <r>
      <rPr>
        <sz val="10"/>
        <rFont val="細明體"/>
        <family val="3"/>
        <charset val="136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</si>
  <si>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</si>
  <si>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  <charset val="136"/>
      </rPr>
      <t>活期存款</t>
    </r>
  </si>
  <si>
    <r>
      <t xml:space="preserve">    </t>
    </r>
    <r>
      <rPr>
        <sz val="10"/>
        <rFont val="細明體"/>
        <family val="3"/>
        <charset val="136"/>
      </rPr>
      <t>儲蓄存款</t>
    </r>
  </si>
  <si>
    <r>
      <t xml:space="preserve">    </t>
    </r>
    <r>
      <rPr>
        <sz val="10"/>
        <rFont val="細明體"/>
        <family val="3"/>
        <charset val="136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</si>
  <si>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</si>
  <si>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</si>
  <si>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</si>
  <si>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  <charset val="136"/>
      </rPr>
      <t>供香港有形貿易</t>
    </r>
  </si>
  <si>
    <r>
      <t xml:space="preserve">    </t>
    </r>
    <r>
      <rPr>
        <sz val="10"/>
        <rFont val="細明體"/>
        <family val="3"/>
        <charset val="136"/>
      </rPr>
      <t>香港境外商品貿易融資</t>
    </r>
  </si>
  <si>
    <r>
      <t xml:space="preserve">    </t>
    </r>
    <r>
      <rPr>
        <sz val="10"/>
        <rFont val="細明體"/>
        <family val="3"/>
        <charset val="136"/>
      </rPr>
      <t>在香港使用的其他貸款</t>
    </r>
  </si>
  <si>
    <r>
      <t xml:space="preserve">    </t>
    </r>
    <r>
      <rPr>
        <sz val="10"/>
        <rFont val="細明體"/>
        <family val="3"/>
        <charset val="136"/>
      </rPr>
      <t>在香港境外使用的其他貸款</t>
    </r>
  </si>
  <si>
    <r>
      <t xml:space="preserve">*  </t>
    </r>
    <r>
      <rPr>
        <sz val="10"/>
        <rFont val="細明體"/>
        <family val="3"/>
        <charset val="136"/>
      </rPr>
      <t>經調整以不包括外幣掉期存款。</t>
    </r>
  </si>
  <si>
    <r>
      <t xml:space="preserve">@  </t>
    </r>
    <r>
      <rPr>
        <sz val="10"/>
        <rFont val="細明體"/>
        <family val="3"/>
        <charset val="136"/>
      </rPr>
      <t>經調整以包括外幣掉期存款。</t>
    </r>
  </si>
  <si>
    <r>
      <t xml:space="preserve">#  </t>
    </r>
    <r>
      <rPr>
        <sz val="10"/>
        <rFont val="細明體"/>
        <family val="3"/>
        <charset val="136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</si>
  <si>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  <charset val="136"/>
      </rPr>
      <t>由於進位關係，項目相加數額未必等於總額。</t>
    </r>
  </si>
  <si>
    <t>行業</t>
  </si>
  <si>
    <t>貿易融資</t>
  </si>
  <si>
    <t>運輸及運輸設備</t>
  </si>
  <si>
    <t>建造業及物業發展</t>
  </si>
  <si>
    <t>批發及零售業</t>
  </si>
  <si>
    <t>證券經紀</t>
  </si>
  <si>
    <t>個人</t>
  </si>
  <si>
    <t>其他</t>
  </si>
  <si>
    <t>總計</t>
  </si>
  <si>
    <r>
      <t>前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數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月</t>
    </r>
  </si>
  <si>
    <r>
      <t>製造業</t>
    </r>
    <r>
      <rPr>
        <sz val="10"/>
        <rFont val="Times New Roman"/>
        <family val="1"/>
      </rPr>
      <t xml:space="preserve"> </t>
    </r>
  </si>
  <si>
    <r>
      <t>與財務及金融有關公司</t>
    </r>
    <r>
      <rPr>
        <sz val="10"/>
        <rFont val="Times New Roman"/>
        <family val="1"/>
      </rPr>
      <t>*</t>
    </r>
  </si>
  <si>
    <r>
      <t xml:space="preserve">  </t>
    </r>
    <r>
      <rPr>
        <sz val="10"/>
        <rFont val="細明體"/>
        <family val="3"/>
        <charset val="136"/>
      </rPr>
      <t>購買居者有其屋計劃</t>
    </r>
  </si>
  <si>
    <r>
      <t xml:space="preserve">    </t>
    </r>
    <r>
      <rPr>
        <sz val="10"/>
        <rFont val="細明體"/>
        <family val="3"/>
        <charset val="136"/>
      </rPr>
      <t>樓宇、私人機構參</t>
    </r>
  </si>
  <si>
    <r>
      <t xml:space="preserve">    </t>
    </r>
    <r>
      <rPr>
        <sz val="10"/>
        <rFont val="細明體"/>
        <family val="3"/>
        <charset val="136"/>
      </rPr>
      <t>建居屋計劃樓宇及</t>
    </r>
  </si>
  <si>
    <r>
      <t xml:space="preserve">    </t>
    </r>
    <r>
      <rPr>
        <sz val="10"/>
        <rFont val="細明體"/>
        <family val="3"/>
        <charset val="136"/>
      </rPr>
      <t>租者置其屋計劃樓宇</t>
    </r>
  </si>
  <si>
    <r>
      <t xml:space="preserve">  </t>
    </r>
    <r>
      <rPr>
        <sz val="10"/>
        <rFont val="細明體"/>
        <family val="3"/>
        <charset val="136"/>
      </rPr>
      <t>購買其他住宅物業</t>
    </r>
  </si>
  <si>
    <r>
      <t xml:space="preserve">  </t>
    </r>
    <r>
      <rPr>
        <sz val="10"/>
        <rFont val="細明體"/>
        <family val="3"/>
        <charset val="136"/>
      </rPr>
      <t>其他用途</t>
    </r>
  </si>
  <si>
    <r>
      <t xml:space="preserve">#   </t>
    </r>
    <r>
      <rPr>
        <sz val="10"/>
        <rFont val="細明體"/>
        <family val="3"/>
        <charset val="136"/>
      </rPr>
      <t>部分貸款及墊款數字經重新分類，因此數字不能直接和前數季的數字比較。</t>
    </r>
  </si>
  <si>
    <r>
      <t xml:space="preserve">*   </t>
    </r>
    <r>
      <rPr>
        <sz val="10"/>
        <rFont val="細明體"/>
        <family val="3"/>
        <charset val="136"/>
      </rPr>
      <t>數字並不包括銀行同業借款。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</si>
  <si>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</si>
  <si>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</si>
  <si>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  <charset val="136"/>
      </rPr>
      <t>總計</t>
    </r>
  </si>
  <si>
    <t>人民幣存款總計</t>
  </si>
  <si>
    <t>活期存款</t>
    <phoneticPr fontId="24" type="noConversion"/>
  </si>
  <si>
    <t>流通紙幣及硬幣</t>
    <phoneticPr fontId="24" type="noConversion"/>
  </si>
  <si>
    <t>活期及儲蓄存款</t>
    <phoneticPr fontId="24" type="noConversion"/>
  </si>
  <si>
    <r>
      <t xml:space="preserve">    </t>
    </r>
    <r>
      <rPr>
        <sz val="10"/>
        <rFont val="細明體"/>
        <family val="3"/>
        <charset val="136"/>
      </rPr>
      <t>持牌銀行</t>
    </r>
    <phoneticPr fontId="24" type="noConversion"/>
  </si>
  <si>
    <t>附表1.2: 人民幣存款及跨境貿易結算統計數字</t>
    <phoneticPr fontId="24" type="noConversion"/>
  </si>
  <si>
    <t>與跨境貿易結算有關的人民幣匯款總額</t>
    <phoneticPr fontId="24" type="noConversion"/>
  </si>
  <si>
    <t>經營人民幣銀行業務的認可機構數目</t>
    <phoneticPr fontId="24" type="noConversion"/>
  </si>
  <si>
    <r>
      <t xml:space="preserve">    </t>
    </r>
    <r>
      <rPr>
        <sz val="10"/>
        <rFont val="細明體"/>
        <family val="3"/>
        <charset val="136"/>
      </rPr>
      <t>未能確定使用地方的其他貸款</t>
    </r>
    <phoneticPr fontId="24" type="noConversion"/>
  </si>
  <si>
    <r>
      <t xml:space="preserve">  </t>
    </r>
    <r>
      <rPr>
        <sz val="10"/>
        <rFont val="細明體"/>
        <family val="3"/>
        <charset val="136"/>
      </rPr>
      <t>與投資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</si>
</sst>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.00_);_(* \(#,##0.00\);_(* &quot;-&quot;??_);_(@_)"/>
    <numFmt numFmtId="177" formatCode="0.0"/>
    <numFmt numFmtId="178" formatCode="#,##0.0"/>
    <numFmt numFmtId="179" formatCode="General_)"/>
    <numFmt numFmtId="180" formatCode="yyyy&quot;年&quot;m&quot;月&quot;"/>
    <numFmt numFmtId="181" formatCode="_(* #,##0_);_(* \(#,##0\);_(* &quot;-&quot;??_);_(@_)"/>
  </numFmts>
  <fonts count="27" x14ac:knownFonts="1">
    <font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12"/>
      <name val="Arial"/>
      <family val="2"/>
    </font>
    <font>
      <sz val="12"/>
      <name val="Times New Roman"/>
      <family val="1"/>
    </font>
    <font>
      <b/>
      <u/>
      <sz val="14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細明體"/>
      <family val="3"/>
      <charset val="136"/>
    </font>
    <font>
      <b/>
      <u/>
      <sz val="10"/>
      <name val="細明體"/>
      <family val="3"/>
      <charset val="136"/>
    </font>
    <font>
      <b/>
      <u/>
      <sz val="10"/>
      <color indexed="8"/>
      <name val="細明體"/>
      <family val="3"/>
      <charset val="136"/>
    </font>
    <font>
      <b/>
      <u/>
      <sz val="12"/>
      <name val="細明體"/>
      <family val="3"/>
      <charset val="136"/>
    </font>
    <font>
      <sz val="12"/>
      <name val="細明體"/>
      <family val="3"/>
      <charset val="136"/>
    </font>
    <font>
      <u/>
      <sz val="10"/>
      <name val="細明體"/>
      <family val="3"/>
      <charset val="136"/>
    </font>
    <font>
      <b/>
      <u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u/>
      <sz val="13"/>
      <name val="細明體"/>
      <family val="3"/>
      <charset val="136"/>
    </font>
    <font>
      <sz val="9"/>
      <name val="細明體"/>
      <family val="3"/>
      <charset val="136"/>
    </font>
    <font>
      <sz val="14"/>
      <name val="細明體"/>
      <family val="3"/>
      <charset val="136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1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4" fillId="0" borderId="0" xfId="0" applyFont="1"/>
    <xf numFmtId="1" fontId="4" fillId="0" borderId="0" xfId="0" quotePrefix="1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quotePrefix="1" applyFont="1" applyAlignment="1">
      <alignment horizontal="left"/>
    </xf>
    <xf numFmtId="3" fontId="3" fillId="0" borderId="0" xfId="0" quotePrefix="1" applyNumberFormat="1" applyFont="1" applyAlignment="1">
      <alignment horizontal="right"/>
    </xf>
    <xf numFmtId="3" fontId="0" fillId="0" borderId="0" xfId="0" applyNumberFormat="1"/>
    <xf numFmtId="0" fontId="5" fillId="0" borderId="0" xfId="0" applyFont="1"/>
    <xf numFmtId="177" fontId="3" fillId="0" borderId="0" xfId="0" quotePrefix="1" applyNumberFormat="1" applyFont="1" applyAlignment="1">
      <alignment horizontal="left"/>
    </xf>
    <xf numFmtId="177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left"/>
    </xf>
    <xf numFmtId="1" fontId="3" fillId="0" borderId="0" xfId="0" applyNumberFormat="1" applyFont="1" applyAlignment="1">
      <alignment horizontal="left"/>
    </xf>
    <xf numFmtId="178" fontId="0" fillId="0" borderId="0" xfId="0" applyNumberForma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10" fillId="0" borderId="0" xfId="0" quotePrefix="1" applyNumberFormat="1" applyFont="1" applyAlignment="1">
      <alignment horizontal="left"/>
    </xf>
    <xf numFmtId="0" fontId="11" fillId="0" borderId="0" xfId="0" applyFont="1"/>
    <xf numFmtId="0" fontId="14" fillId="0" borderId="0" xfId="0" quotePrefix="1" applyFont="1" applyAlignment="1">
      <alignment horizontal="centerContinuous"/>
    </xf>
    <xf numFmtId="1" fontId="15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15" fillId="0" borderId="0" xfId="0" quotePrefix="1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8" fillId="0" borderId="0" xfId="0" applyFont="1" applyAlignment="1">
      <alignment horizontal="centerContinuous"/>
    </xf>
    <xf numFmtId="1" fontId="0" fillId="0" borderId="0" xfId="0" applyNumberFormat="1"/>
    <xf numFmtId="177" fontId="0" fillId="0" borderId="0" xfId="0" applyNumberFormat="1"/>
    <xf numFmtId="0" fontId="19" fillId="0" borderId="0" xfId="0" applyFont="1"/>
    <xf numFmtId="0" fontId="14" fillId="0" borderId="0" xfId="0" applyFont="1"/>
    <xf numFmtId="3" fontId="3" fillId="0" borderId="0" xfId="0" applyNumberFormat="1" applyFont="1"/>
    <xf numFmtId="178" fontId="3" fillId="0" borderId="0" xfId="0" applyNumberFormat="1" applyFont="1"/>
    <xf numFmtId="178" fontId="3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3" fillId="0" borderId="0" xfId="0" quotePrefix="1" applyFont="1"/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179" fontId="21" fillId="0" borderId="0" xfId="0" applyNumberFormat="1" applyFont="1" applyAlignment="1" applyProtection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/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8" fillId="0" borderId="0" xfId="0" applyFont="1"/>
    <xf numFmtId="0" fontId="13" fillId="0" borderId="0" xfId="0" applyFont="1"/>
    <xf numFmtId="0" fontId="25" fillId="0" borderId="0" xfId="0" applyFont="1" applyAlignment="1">
      <alignment horizontal="left"/>
    </xf>
    <xf numFmtId="3" fontId="26" fillId="0" borderId="0" xfId="0" applyNumberFormat="1" applyFont="1" applyFill="1"/>
    <xf numFmtId="0" fontId="26" fillId="0" borderId="0" xfId="0" applyFont="1" applyFill="1"/>
    <xf numFmtId="0" fontId="22" fillId="0" borderId="0" xfId="0" applyFont="1" applyFill="1"/>
    <xf numFmtId="180" fontId="7" fillId="0" borderId="0" xfId="0" applyNumberFormat="1" applyFont="1" applyBorder="1"/>
    <xf numFmtId="1" fontId="12" fillId="0" borderId="0" xfId="0" applyNumberFormat="1" applyFont="1" applyAlignment="1">
      <alignment horizontal="centerContinuous"/>
    </xf>
    <xf numFmtId="180" fontId="15" fillId="0" borderId="0" xfId="0" applyNumberFormat="1" applyFont="1" applyFill="1" applyAlignment="1">
      <alignment horizontal="right"/>
    </xf>
    <xf numFmtId="3" fontId="22" fillId="0" borderId="0" xfId="0" applyNumberFormat="1" applyFont="1" applyFill="1"/>
    <xf numFmtId="1" fontId="3" fillId="0" borderId="0" xfId="0" quotePrefix="1" applyNumberFormat="1" applyFont="1" applyFill="1" applyAlignment="1">
      <alignment horizontal="left"/>
    </xf>
    <xf numFmtId="177" fontId="0" fillId="0" borderId="0" xfId="0" applyNumberFormat="1" applyFill="1" applyAlignment="1">
      <alignment horizontal="right"/>
    </xf>
    <xf numFmtId="0" fontId="0" fillId="0" borderId="0" xfId="0" applyFill="1"/>
    <xf numFmtId="181" fontId="22" fillId="0" borderId="0" xfId="1" applyNumberFormat="1" applyFont="1" applyFill="1" applyAlignment="1" applyProtection="1">
      <alignment horizontal="right"/>
    </xf>
    <xf numFmtId="3" fontId="0" fillId="0" borderId="0" xfId="0" applyNumberFormat="1" applyFill="1"/>
    <xf numFmtId="181" fontId="1" fillId="0" borderId="0" xfId="1" applyNumberFormat="1" applyFont="1" applyFill="1" applyAlignment="1" applyProtection="1">
      <alignment horizontal="right"/>
    </xf>
    <xf numFmtId="177" fontId="22" fillId="0" borderId="0" xfId="1" applyNumberFormat="1" applyFont="1" applyFill="1" applyAlignment="1" applyProtection="1">
      <alignment horizontal="right"/>
    </xf>
    <xf numFmtId="177" fontId="22" fillId="0" borderId="0" xfId="1" applyNumberFormat="1" applyFont="1" applyFill="1" applyProtection="1"/>
    <xf numFmtId="177" fontId="22" fillId="0" borderId="0" xfId="1" applyNumberFormat="1" applyFont="1" applyFill="1" applyAlignment="1" applyProtection="1">
      <alignment horizontal="left"/>
    </xf>
    <xf numFmtId="181" fontId="22" fillId="0" borderId="0" xfId="1" applyNumberFormat="1" applyFont="1" applyAlignment="1" applyProtection="1">
      <alignment horizontal="right"/>
    </xf>
    <xf numFmtId="180" fontId="4" fillId="0" borderId="0" xfId="0" applyNumberFormat="1" applyFont="1" applyBorder="1"/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80" fontId="4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5"/>
  <sheetViews>
    <sheetView tabSelected="1" zoomScale="80" workbookViewId="0">
      <selection activeCell="C4" sqref="C4"/>
    </sheetView>
  </sheetViews>
  <sheetFormatPr defaultRowHeight="15.85" x14ac:dyDescent="0.25"/>
  <cols>
    <col min="1" max="1" width="5" customWidth="1"/>
    <col min="2" max="2" width="25.21875" customWidth="1"/>
    <col min="3" max="4" width="13.6640625" customWidth="1"/>
    <col min="5" max="5" width="1.6640625" customWidth="1"/>
    <col min="6" max="6" width="6.44140625" customWidth="1"/>
    <col min="7" max="7" width="1.6640625" customWidth="1"/>
    <col min="8" max="8" width="13.6640625" customWidth="1"/>
    <col min="9" max="9" width="1.6640625" customWidth="1"/>
    <col min="10" max="10" width="6.77734375" customWidth="1"/>
    <col min="11" max="11" width="1.6640625" customWidth="1"/>
    <col min="12" max="12" width="13.6640625" customWidth="1"/>
    <col min="13" max="13" width="1.6640625" customWidth="1"/>
    <col min="14" max="14" width="6.21875" customWidth="1"/>
    <col min="15" max="15" width="1.77734375" customWidth="1"/>
    <col min="17" max="17" width="11.88671875" bestFit="1" customWidth="1"/>
  </cols>
  <sheetData>
    <row r="1" spans="2:17" ht="23.95" customHeight="1" x14ac:dyDescent="0.3">
      <c r="B1" s="64" t="str">
        <f>"附表1.1："&amp;TEXT(C4,"yyyy年m月")&amp;"香港貨幣統計數字"</f>
        <v>附表1.1：2018年3月香港貨幣統計數字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7" ht="20.2" customHeight="1" x14ac:dyDescent="0.25">
      <c r="B2" s="28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7" x14ac:dyDescent="0.25">
      <c r="B3" s="4" t="s">
        <v>2</v>
      </c>
      <c r="C3" s="4"/>
      <c r="D3" s="31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7" x14ac:dyDescent="0.25">
      <c r="B4" s="7"/>
      <c r="C4" s="63">
        <v>43160</v>
      </c>
      <c r="D4" s="27" t="str">
        <f>"( 與"&amp;TEXT(C4,"yyyy年m月")&amp;"比較之變動百分率 )"</f>
        <v>( 與2018年3月比較之變動百分率 )</v>
      </c>
      <c r="E4" s="14"/>
      <c r="F4" s="15"/>
      <c r="G4" s="15"/>
      <c r="H4" s="14"/>
      <c r="I4" s="14"/>
      <c r="J4" s="15"/>
      <c r="K4" s="15"/>
      <c r="L4" s="14"/>
      <c r="M4" s="14"/>
      <c r="N4" s="16"/>
      <c r="Q4" s="63"/>
    </row>
    <row r="5" spans="2:17" x14ac:dyDescent="0.25">
      <c r="B5" s="32" t="s">
        <v>12</v>
      </c>
      <c r="C5" s="11"/>
      <c r="D5" s="63">
        <f>C4-25</f>
        <v>43135</v>
      </c>
      <c r="E5" s="8"/>
      <c r="F5" s="9"/>
      <c r="G5" s="9"/>
      <c r="H5" s="63">
        <f>C4-89</f>
        <v>43071</v>
      </c>
      <c r="I5" s="8"/>
      <c r="J5" s="21"/>
      <c r="K5" s="21"/>
      <c r="L5" s="63">
        <f>C4-365</f>
        <v>42795</v>
      </c>
      <c r="M5" s="8"/>
      <c r="N5" s="10"/>
    </row>
    <row r="6" spans="2:17" ht="13" customHeight="1" x14ac:dyDescent="0.25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7" ht="13" customHeight="1" x14ac:dyDescent="0.25">
      <c r="B7" s="6" t="s">
        <v>17</v>
      </c>
      <c r="C7" s="19">
        <v>1656884.487</v>
      </c>
      <c r="D7" s="19">
        <v>1652521.2050000001</v>
      </c>
      <c r="E7" s="23" t="s">
        <v>0</v>
      </c>
      <c r="F7" s="25">
        <f>(C7/D7-1)*100</f>
        <v>0.26403788264852679</v>
      </c>
      <c r="G7" s="22" t="s">
        <v>1</v>
      </c>
      <c r="H7" s="19">
        <v>1598014.4480000001</v>
      </c>
      <c r="I7" s="19" t="s">
        <v>0</v>
      </c>
      <c r="J7" s="25">
        <f>($C7/H7-1)*100</f>
        <v>3.6839491078243247</v>
      </c>
      <c r="K7" s="22" t="s">
        <v>1</v>
      </c>
      <c r="L7" s="19">
        <v>1474228.8230000001</v>
      </c>
      <c r="M7" s="19" t="s">
        <v>0</v>
      </c>
      <c r="N7" s="25">
        <f>($C7/L7-1)*100</f>
        <v>12.389912688608451</v>
      </c>
      <c r="O7" s="22" t="s">
        <v>1</v>
      </c>
    </row>
    <row r="8" spans="2:17" ht="13" customHeight="1" x14ac:dyDescent="0.25">
      <c r="B8" s="5" t="s">
        <v>18</v>
      </c>
      <c r="C8" s="19">
        <v>816541.26100000006</v>
      </c>
      <c r="D8" s="19">
        <v>842338.99199999997</v>
      </c>
      <c r="E8" s="19" t="s">
        <v>0</v>
      </c>
      <c r="F8" s="25">
        <f t="shared" ref="F8:F18" si="0">(C8/D8-1)*100</f>
        <v>-3.0626305139629495</v>
      </c>
      <c r="G8" s="22" t="s">
        <v>1</v>
      </c>
      <c r="H8" s="19">
        <v>833446.68299999996</v>
      </c>
      <c r="I8" s="19" t="s">
        <v>0</v>
      </c>
      <c r="J8" s="25">
        <f t="shared" ref="J8:J18" si="1">($C8/H8-1)*100</f>
        <v>-2.0283747412790265</v>
      </c>
      <c r="K8" s="22" t="s">
        <v>1</v>
      </c>
      <c r="L8" s="19">
        <v>754580.98600000003</v>
      </c>
      <c r="M8" s="19" t="s">
        <v>0</v>
      </c>
      <c r="N8" s="25">
        <f t="shared" ref="N8:N18" si="2">($C8/L8-1)*100</f>
        <v>8.2112160456690795</v>
      </c>
      <c r="O8" s="22" t="s">
        <v>1</v>
      </c>
    </row>
    <row r="9" spans="2:17" ht="13" customHeight="1" x14ac:dyDescent="0.25">
      <c r="B9" s="5" t="s">
        <v>19</v>
      </c>
      <c r="C9" s="19">
        <v>2473425.7480000001</v>
      </c>
      <c r="D9" s="19">
        <v>2494860.1970000002</v>
      </c>
      <c r="E9" s="19" t="s">
        <v>0</v>
      </c>
      <c r="F9" s="25">
        <f t="shared" si="0"/>
        <v>-0.85914429296576333</v>
      </c>
      <c r="G9" s="22" t="s">
        <v>1</v>
      </c>
      <c r="H9" s="19">
        <v>2431461.1310000001</v>
      </c>
      <c r="I9" s="19" t="s">
        <v>0</v>
      </c>
      <c r="J9" s="25">
        <f t="shared" si="1"/>
        <v>1.7259012066847657</v>
      </c>
      <c r="K9" s="22" t="s">
        <v>1</v>
      </c>
      <c r="L9" s="19">
        <v>2228809.8089999999</v>
      </c>
      <c r="M9" s="19" t="s">
        <v>0</v>
      </c>
      <c r="N9" s="25">
        <f t="shared" si="2"/>
        <v>10.975182270476092</v>
      </c>
      <c r="O9" s="22" t="s">
        <v>1</v>
      </c>
    </row>
    <row r="10" spans="2:17" ht="13" customHeight="1" x14ac:dyDescent="0.25">
      <c r="B10" s="6" t="s">
        <v>20</v>
      </c>
      <c r="C10" s="19">
        <v>7229517.3030000003</v>
      </c>
      <c r="D10" s="19">
        <v>7266463.159</v>
      </c>
      <c r="E10" s="19" t="s">
        <v>0</v>
      </c>
      <c r="F10" s="25">
        <f t="shared" si="0"/>
        <v>-0.50844345029451565</v>
      </c>
      <c r="G10" s="22" t="s">
        <v>1</v>
      </c>
      <c r="H10" s="19">
        <v>7010345.4450000003</v>
      </c>
      <c r="I10" s="19" t="s">
        <v>0</v>
      </c>
      <c r="J10" s="25">
        <f t="shared" si="1"/>
        <v>3.1264059627235774</v>
      </c>
      <c r="K10" s="22" t="s">
        <v>1</v>
      </c>
      <c r="L10" s="19">
        <v>6598508.0590000004</v>
      </c>
      <c r="M10" s="19" t="s">
        <v>0</v>
      </c>
      <c r="N10" s="25">
        <f t="shared" si="2"/>
        <v>9.5629078324658288</v>
      </c>
      <c r="O10" s="22" t="s">
        <v>1</v>
      </c>
    </row>
    <row r="11" spans="2:17" ht="13" customHeight="1" x14ac:dyDescent="0.25">
      <c r="B11" s="5" t="s">
        <v>21</v>
      </c>
      <c r="C11" s="19">
        <v>6706016.415</v>
      </c>
      <c r="D11" s="19">
        <v>6733711.375</v>
      </c>
      <c r="E11" s="19" t="s">
        <v>0</v>
      </c>
      <c r="F11" s="25">
        <f t="shared" si="0"/>
        <v>-0.41128819543442274</v>
      </c>
      <c r="G11" s="22" t="s">
        <v>1</v>
      </c>
      <c r="H11" s="19">
        <v>6744910.0449999999</v>
      </c>
      <c r="I11" s="19" t="s">
        <v>0</v>
      </c>
      <c r="J11" s="25">
        <f t="shared" si="1"/>
        <v>-0.57663674890419125</v>
      </c>
      <c r="K11" s="22" t="s">
        <v>1</v>
      </c>
      <c r="L11" s="19">
        <v>6330341.5760000004</v>
      </c>
      <c r="M11" s="19" t="s">
        <v>0</v>
      </c>
      <c r="N11" s="25">
        <f t="shared" si="2"/>
        <v>5.9345113449214448</v>
      </c>
      <c r="O11" s="22" t="s">
        <v>1</v>
      </c>
    </row>
    <row r="12" spans="2:17" ht="13" customHeight="1" x14ac:dyDescent="0.25">
      <c r="B12" s="5" t="s">
        <v>19</v>
      </c>
      <c r="C12" s="19">
        <v>13935533.718</v>
      </c>
      <c r="D12" s="19">
        <v>14000174.534</v>
      </c>
      <c r="E12" s="19" t="s">
        <v>0</v>
      </c>
      <c r="F12" s="25">
        <f t="shared" si="0"/>
        <v>-0.46171435822472962</v>
      </c>
      <c r="G12" s="22" t="s">
        <v>1</v>
      </c>
      <c r="H12" s="19">
        <v>13755255.49</v>
      </c>
      <c r="I12" s="19" t="s">
        <v>0</v>
      </c>
      <c r="J12" s="25">
        <f t="shared" si="1"/>
        <v>1.3106134461192687</v>
      </c>
      <c r="K12" s="22" t="s">
        <v>1</v>
      </c>
      <c r="L12" s="19">
        <v>12928849.635</v>
      </c>
      <c r="M12" s="19" t="s">
        <v>0</v>
      </c>
      <c r="N12" s="25">
        <f t="shared" si="2"/>
        <v>7.7863391672123861</v>
      </c>
      <c r="O12" s="22" t="s">
        <v>1</v>
      </c>
    </row>
    <row r="13" spans="2:17" ht="13" customHeight="1" x14ac:dyDescent="0.25">
      <c r="B13" s="6" t="s">
        <v>22</v>
      </c>
      <c r="C13" s="19">
        <v>7245943.4790000003</v>
      </c>
      <c r="D13" s="19">
        <v>7281992.3930000002</v>
      </c>
      <c r="E13" s="19" t="s">
        <v>0</v>
      </c>
      <c r="F13" s="25">
        <f t="shared" si="0"/>
        <v>-0.49504190686401328</v>
      </c>
      <c r="G13" s="22" t="s">
        <v>1</v>
      </c>
      <c r="H13" s="19">
        <v>7024513.5489999996</v>
      </c>
      <c r="I13" s="19" t="s">
        <v>0</v>
      </c>
      <c r="J13" s="25">
        <f t="shared" si="1"/>
        <v>3.1522457527542791</v>
      </c>
      <c r="K13" s="22" t="s">
        <v>1</v>
      </c>
      <c r="L13" s="19">
        <v>6611150.8710000003</v>
      </c>
      <c r="M13" s="19" t="s">
        <v>0</v>
      </c>
      <c r="N13" s="25">
        <f t="shared" si="2"/>
        <v>9.6018472484803663</v>
      </c>
      <c r="O13" s="22" t="s">
        <v>1</v>
      </c>
    </row>
    <row r="14" spans="2:17" ht="13" customHeight="1" x14ac:dyDescent="0.25">
      <c r="B14" s="5" t="s">
        <v>21</v>
      </c>
      <c r="C14" s="19">
        <v>6741817.5980000002</v>
      </c>
      <c r="D14" s="19">
        <v>6766729.9050000003</v>
      </c>
      <c r="E14" s="19" t="s">
        <v>0</v>
      </c>
      <c r="F14" s="25">
        <f t="shared" si="0"/>
        <v>-0.36815873176188063</v>
      </c>
      <c r="G14" s="22" t="s">
        <v>1</v>
      </c>
      <c r="H14" s="19">
        <v>6779323.8880000003</v>
      </c>
      <c r="I14" s="19" t="s">
        <v>0</v>
      </c>
      <c r="J14" s="25">
        <f t="shared" si="1"/>
        <v>-0.55324528846290022</v>
      </c>
      <c r="K14" s="22" t="s">
        <v>1</v>
      </c>
      <c r="L14" s="19">
        <v>6366660.5640000002</v>
      </c>
      <c r="M14" s="19" t="s">
        <v>0</v>
      </c>
      <c r="N14" s="25">
        <f t="shared" si="2"/>
        <v>5.892524506824004</v>
      </c>
      <c r="O14" s="22" t="s">
        <v>1</v>
      </c>
    </row>
    <row r="15" spans="2:17" ht="13" customHeight="1" x14ac:dyDescent="0.25">
      <c r="B15" s="5" t="s">
        <v>67</v>
      </c>
      <c r="C15" s="19">
        <v>13987761.077</v>
      </c>
      <c r="D15" s="19">
        <v>14048722.298</v>
      </c>
      <c r="E15" s="19" t="s">
        <v>0</v>
      </c>
      <c r="F15" s="25">
        <f t="shared" si="0"/>
        <v>-0.43392715513125291</v>
      </c>
      <c r="G15" s="22" t="s">
        <v>1</v>
      </c>
      <c r="H15" s="19">
        <v>13803837.437000001</v>
      </c>
      <c r="I15" s="19" t="s">
        <v>0</v>
      </c>
      <c r="J15" s="25">
        <f t="shared" si="1"/>
        <v>1.3324094900379446</v>
      </c>
      <c r="K15" s="22" t="s">
        <v>1</v>
      </c>
      <c r="L15" s="19">
        <v>12977811.435000001</v>
      </c>
      <c r="M15" s="19" t="s">
        <v>0</v>
      </c>
      <c r="N15" s="25">
        <f t="shared" si="2"/>
        <v>7.7821260314836715</v>
      </c>
      <c r="O15" s="22" t="s">
        <v>1</v>
      </c>
    </row>
    <row r="16" spans="2:17" ht="13" customHeight="1" x14ac:dyDescent="0.25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6" ht="13" customHeight="1" x14ac:dyDescent="0.25">
      <c r="B17" s="33" t="s">
        <v>70</v>
      </c>
      <c r="C17" s="19">
        <v>500673</v>
      </c>
      <c r="D17" s="19">
        <v>488716</v>
      </c>
      <c r="E17" s="19" t="s">
        <v>0</v>
      </c>
      <c r="F17" s="25">
        <f t="shared" si="0"/>
        <v>2.4466152121068285</v>
      </c>
      <c r="G17" s="22" t="s">
        <v>1</v>
      </c>
      <c r="H17" s="19">
        <v>468154</v>
      </c>
      <c r="I17" s="19" t="s">
        <v>0</v>
      </c>
      <c r="J17" s="25">
        <f t="shared" si="1"/>
        <v>6.9462185520149378</v>
      </c>
      <c r="K17" s="22" t="s">
        <v>1</v>
      </c>
      <c r="L17" s="19">
        <v>426571</v>
      </c>
      <c r="M17" s="19" t="s">
        <v>0</v>
      </c>
      <c r="N17" s="25">
        <f t="shared" si="2"/>
        <v>17.371551277512999</v>
      </c>
      <c r="O17" s="22" t="s">
        <v>1</v>
      </c>
    </row>
    <row r="18" spans="2:16" ht="13" customHeight="1" x14ac:dyDescent="0.25">
      <c r="B18" s="6" t="s">
        <v>23</v>
      </c>
      <c r="C18" s="19">
        <v>464125.20500000002</v>
      </c>
      <c r="D18" s="19">
        <v>464699.005</v>
      </c>
      <c r="E18" s="19" t="s">
        <v>0</v>
      </c>
      <c r="F18" s="25">
        <f t="shared" si="0"/>
        <v>-0.12347777676002814</v>
      </c>
      <c r="G18" s="22" t="s">
        <v>1</v>
      </c>
      <c r="H18" s="19">
        <v>438753.72899999999</v>
      </c>
      <c r="I18" s="19" t="s">
        <v>0</v>
      </c>
      <c r="J18" s="25">
        <f t="shared" si="1"/>
        <v>5.7826234452357239</v>
      </c>
      <c r="K18" s="22" t="s">
        <v>1</v>
      </c>
      <c r="L18" s="19">
        <v>406662.88699999999</v>
      </c>
      <c r="M18" s="19" t="s">
        <v>0</v>
      </c>
      <c r="N18" s="25">
        <f t="shared" si="2"/>
        <v>14.130209526594939</v>
      </c>
      <c r="O18" s="22" t="s">
        <v>1</v>
      </c>
    </row>
    <row r="19" spans="2:16" ht="13" customHeight="1" x14ac:dyDescent="0.25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6" ht="13" customHeight="1" x14ac:dyDescent="0.25">
      <c r="B20" s="34" t="s">
        <v>24</v>
      </c>
      <c r="C20" s="19"/>
      <c r="D20" s="19"/>
      <c r="E20" s="19"/>
      <c r="F20" s="29"/>
      <c r="G20" s="22"/>
      <c r="H20" s="19"/>
      <c r="I20" s="19"/>
      <c r="J20" s="25"/>
      <c r="K20" s="22"/>
      <c r="L20" s="19"/>
      <c r="M20" s="19"/>
      <c r="N20" s="25"/>
      <c r="O20" s="22"/>
    </row>
    <row r="21" spans="2:16" ht="13" customHeight="1" x14ac:dyDescent="0.25">
      <c r="B21" s="33" t="s">
        <v>25</v>
      </c>
      <c r="C21" s="76">
        <v>1675617.3189999999</v>
      </c>
      <c r="D21" s="70">
        <v>1685614.8149999999</v>
      </c>
      <c r="E21" s="73" t="s">
        <v>0</v>
      </c>
      <c r="F21" s="74">
        <f>C21/D21*100-100</f>
        <v>-0.59310679468606509</v>
      </c>
      <c r="G21" s="75" t="s">
        <v>1</v>
      </c>
      <c r="H21" s="76">
        <v>1608687.902</v>
      </c>
      <c r="I21" s="73" t="s">
        <v>0</v>
      </c>
      <c r="J21" s="74">
        <f>C21/H21*100-100</f>
        <v>4.1604973168996935</v>
      </c>
      <c r="K21" s="75" t="s">
        <v>1</v>
      </c>
      <c r="L21" s="70">
        <v>1490922.1029999999</v>
      </c>
      <c r="M21" s="73" t="s">
        <v>0</v>
      </c>
      <c r="N21" s="74">
        <f>C21/L21*100-100</f>
        <v>12.38798563844216</v>
      </c>
      <c r="O21" s="75" t="s">
        <v>1</v>
      </c>
      <c r="P21" s="30"/>
    </row>
    <row r="22" spans="2:16" ht="13" customHeight="1" x14ac:dyDescent="0.25">
      <c r="B22" s="6" t="s">
        <v>23</v>
      </c>
      <c r="C22" s="76">
        <v>460096.054</v>
      </c>
      <c r="D22" s="70">
        <v>452758.31300000002</v>
      </c>
      <c r="E22" s="73" t="s">
        <v>0</v>
      </c>
      <c r="F22" s="74">
        <f>C22/D22*100-100</f>
        <v>1.6206750465562294</v>
      </c>
      <c r="G22" s="75" t="s">
        <v>1</v>
      </c>
      <c r="H22" s="76">
        <v>440491.5</v>
      </c>
      <c r="I22" s="73" t="s">
        <v>0</v>
      </c>
      <c r="J22" s="74">
        <f>C22/H22*100-100</f>
        <v>4.4506089220790841</v>
      </c>
      <c r="K22" s="75" t="s">
        <v>1</v>
      </c>
      <c r="L22" s="70">
        <v>403145.51699999999</v>
      </c>
      <c r="M22" s="73" t="s">
        <v>0</v>
      </c>
      <c r="N22" s="74">
        <f>C22/L22*100-100</f>
        <v>14.126546023330832</v>
      </c>
      <c r="O22" s="75" t="s">
        <v>1</v>
      </c>
      <c r="P22" s="30"/>
    </row>
    <row r="23" spans="2:16" ht="13" customHeight="1" x14ac:dyDescent="0.25">
      <c r="B23" s="6" t="s">
        <v>26</v>
      </c>
      <c r="C23" s="76">
        <v>1215521.2649999999</v>
      </c>
      <c r="D23" s="70">
        <v>1232856.5020000001</v>
      </c>
      <c r="E23" s="73" t="s">
        <v>0</v>
      </c>
      <c r="F23" s="74">
        <f>C23/D23*100-100</f>
        <v>-1.4061033844472632</v>
      </c>
      <c r="G23" s="75" t="s">
        <v>1</v>
      </c>
      <c r="H23" s="76">
        <v>1168196.4010000001</v>
      </c>
      <c r="I23" s="73" t="s">
        <v>0</v>
      </c>
      <c r="J23" s="74">
        <f>C23/H23*100-100</f>
        <v>4.0511051018038415</v>
      </c>
      <c r="K23" s="75" t="s">
        <v>1</v>
      </c>
      <c r="L23" s="70">
        <v>1087776.5859999999</v>
      </c>
      <c r="M23" s="73" t="s">
        <v>0</v>
      </c>
      <c r="N23" s="74">
        <f>C23/L23*100-100</f>
        <v>11.743650363880874</v>
      </c>
      <c r="O23" s="75" t="s">
        <v>1</v>
      </c>
      <c r="P23" s="30"/>
    </row>
    <row r="24" spans="2:16" ht="13" customHeight="1" x14ac:dyDescent="0.25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6" ht="13" customHeight="1" x14ac:dyDescent="0.25">
      <c r="B25" s="32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6" ht="13" customHeight="1" x14ac:dyDescent="0.25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6" ht="13" customHeight="1" x14ac:dyDescent="0.25">
      <c r="B27" s="33" t="s">
        <v>69</v>
      </c>
      <c r="C27" s="19">
        <v>2009300.5430000001</v>
      </c>
      <c r="D27" s="19">
        <v>2030161.192</v>
      </c>
      <c r="E27" s="19" t="s">
        <v>0</v>
      </c>
      <c r="F27" s="25">
        <f t="shared" ref="F27:F40" si="3">(C27/D27-1)*100</f>
        <v>-1.0275365858732233</v>
      </c>
      <c r="G27" s="22" t="s">
        <v>1</v>
      </c>
      <c r="H27" s="19">
        <v>1992707.402</v>
      </c>
      <c r="I27" s="19" t="s">
        <v>0</v>
      </c>
      <c r="J27" s="25">
        <f t="shared" ref="J27:J40" si="4">($C27/H27-1)*100</f>
        <v>0.83269329874251508</v>
      </c>
      <c r="K27" s="22" t="s">
        <v>1</v>
      </c>
      <c r="L27" s="19">
        <v>1822146.922</v>
      </c>
      <c r="M27" s="19" t="s">
        <v>0</v>
      </c>
      <c r="N27" s="25">
        <f t="shared" ref="N27:N40" si="5">($C27/L27-1)*100</f>
        <v>10.27104997628725</v>
      </c>
      <c r="O27" s="22" t="s">
        <v>1</v>
      </c>
    </row>
    <row r="28" spans="2:16" ht="13" customHeight="1" x14ac:dyDescent="0.25">
      <c r="B28" s="33" t="s">
        <v>4</v>
      </c>
      <c r="C28" s="19">
        <v>5342764.13</v>
      </c>
      <c r="D28" s="19">
        <v>5479706.7850000001</v>
      </c>
      <c r="E28" s="19" t="s">
        <v>0</v>
      </c>
      <c r="F28" s="25">
        <f t="shared" si="3"/>
        <v>-2.4990872755247251</v>
      </c>
      <c r="G28" s="22" t="s">
        <v>1</v>
      </c>
      <c r="H28" s="19">
        <v>5329825.4620000003</v>
      </c>
      <c r="I28" s="19" t="s">
        <v>0</v>
      </c>
      <c r="J28" s="25">
        <f t="shared" si="4"/>
        <v>0.24275969433236178</v>
      </c>
      <c r="K28" s="22" t="s">
        <v>1</v>
      </c>
      <c r="L28" s="19">
        <v>5072539.4850000003</v>
      </c>
      <c r="M28" s="19" t="s">
        <v>0</v>
      </c>
      <c r="N28" s="25">
        <f t="shared" si="5"/>
        <v>5.3272063391340829</v>
      </c>
      <c r="O28" s="22" t="s">
        <v>1</v>
      </c>
    </row>
    <row r="29" spans="2:16" ht="13" customHeight="1" x14ac:dyDescent="0.25">
      <c r="B29" s="33" t="s">
        <v>5</v>
      </c>
      <c r="C29" s="19">
        <v>5559215.3729999997</v>
      </c>
      <c r="D29" s="19">
        <v>5457295.7779999999</v>
      </c>
      <c r="E29" s="19" t="s">
        <v>0</v>
      </c>
      <c r="F29" s="25">
        <f t="shared" si="3"/>
        <v>1.8675842238727203</v>
      </c>
      <c r="G29" s="22" t="s">
        <v>1</v>
      </c>
      <c r="H29" s="19">
        <v>5429955.0920000002</v>
      </c>
      <c r="I29" s="19" t="s">
        <v>0</v>
      </c>
      <c r="J29" s="25">
        <f t="shared" si="4"/>
        <v>2.3805036839151805</v>
      </c>
      <c r="K29" s="22" t="s">
        <v>1</v>
      </c>
      <c r="L29" s="19">
        <v>5189430.4529999997</v>
      </c>
      <c r="M29" s="19" t="s">
        <v>0</v>
      </c>
      <c r="N29" s="25">
        <f t="shared" si="5"/>
        <v>7.125732261933071</v>
      </c>
      <c r="O29" s="22" t="s">
        <v>1</v>
      </c>
    </row>
    <row r="30" spans="2:16" ht="13" customHeight="1" x14ac:dyDescent="0.25">
      <c r="B30" s="24" t="s">
        <v>72</v>
      </c>
      <c r="C30" s="19">
        <v>5517127.4369999999</v>
      </c>
      <c r="D30" s="19">
        <v>5417525.432</v>
      </c>
      <c r="E30" s="19" t="s">
        <v>0</v>
      </c>
      <c r="F30" s="25">
        <f t="shared" si="3"/>
        <v>1.8385147656469814</v>
      </c>
      <c r="G30" s="22" t="s">
        <v>1</v>
      </c>
      <c r="H30" s="19">
        <v>5387054.6109999996</v>
      </c>
      <c r="I30" s="19" t="s">
        <v>0</v>
      </c>
      <c r="J30" s="25">
        <f t="shared" si="4"/>
        <v>2.4145444104910485</v>
      </c>
      <c r="K30" s="22" t="s">
        <v>1</v>
      </c>
      <c r="L30" s="19">
        <v>5146641.7810000004</v>
      </c>
      <c r="M30" s="19" t="s">
        <v>0</v>
      </c>
      <c r="N30" s="25">
        <f t="shared" si="5"/>
        <v>7.1985902995567175</v>
      </c>
      <c r="O30" s="22" t="s">
        <v>1</v>
      </c>
    </row>
    <row r="31" spans="2:16" ht="13" customHeight="1" x14ac:dyDescent="0.25">
      <c r="B31" s="6" t="s">
        <v>28</v>
      </c>
      <c r="C31" s="19">
        <v>36147.868000000002</v>
      </c>
      <c r="D31" s="19">
        <v>33909.517999999996</v>
      </c>
      <c r="E31" s="19" t="s">
        <v>0</v>
      </c>
      <c r="F31" s="25">
        <f t="shared" si="3"/>
        <v>6.6009490314784314</v>
      </c>
      <c r="G31" s="22" t="s">
        <v>1</v>
      </c>
      <c r="H31" s="19">
        <v>37158.328999999998</v>
      </c>
      <c r="I31" s="19" t="s">
        <v>0</v>
      </c>
      <c r="J31" s="25">
        <f t="shared" si="4"/>
        <v>-2.7193391823405078</v>
      </c>
      <c r="K31" s="22" t="s">
        <v>1</v>
      </c>
      <c r="L31" s="19">
        <v>37024.697</v>
      </c>
      <c r="M31" s="19" t="s">
        <v>0</v>
      </c>
      <c r="N31" s="25">
        <f t="shared" si="5"/>
        <v>-2.3682273483561445</v>
      </c>
      <c r="O31" s="22" t="s">
        <v>1</v>
      </c>
    </row>
    <row r="32" spans="2:16" ht="13" customHeight="1" x14ac:dyDescent="0.25">
      <c r="B32" s="6" t="s">
        <v>29</v>
      </c>
      <c r="C32" s="19">
        <v>5940.0680000000002</v>
      </c>
      <c r="D32" s="19">
        <v>5860.8280000000004</v>
      </c>
      <c r="E32" s="19" t="s">
        <v>0</v>
      </c>
      <c r="F32" s="25">
        <f t="shared" si="3"/>
        <v>1.352027392716515</v>
      </c>
      <c r="G32" s="22" t="s">
        <v>1</v>
      </c>
      <c r="H32" s="19">
        <v>5742.152</v>
      </c>
      <c r="I32" s="19" t="s">
        <v>0</v>
      </c>
      <c r="J32" s="25">
        <f t="shared" si="4"/>
        <v>3.4467217168754782</v>
      </c>
      <c r="K32" s="22" t="s">
        <v>1</v>
      </c>
      <c r="L32" s="19">
        <v>5763.9750000000004</v>
      </c>
      <c r="M32" s="19" t="s">
        <v>0</v>
      </c>
      <c r="N32" s="25">
        <f t="shared" si="5"/>
        <v>3.0550618279919561</v>
      </c>
      <c r="O32" s="22" t="s">
        <v>1</v>
      </c>
    </row>
    <row r="33" spans="2:15" ht="13" customHeight="1" x14ac:dyDescent="0.25">
      <c r="B33" s="33" t="s">
        <v>30</v>
      </c>
      <c r="C33" s="19">
        <v>6680610.4800000004</v>
      </c>
      <c r="D33" s="19">
        <v>6716955.807</v>
      </c>
      <c r="E33" s="19" t="s">
        <v>0</v>
      </c>
      <c r="F33" s="25">
        <f t="shared" si="3"/>
        <v>-0.54109820049914603</v>
      </c>
      <c r="G33" s="22" t="s">
        <v>1</v>
      </c>
      <c r="H33" s="19">
        <v>6484616.0259999996</v>
      </c>
      <c r="I33" s="19" t="s">
        <v>0</v>
      </c>
      <c r="J33" s="25">
        <f t="shared" si="4"/>
        <v>3.0224527283367664</v>
      </c>
      <c r="K33" s="22" t="s">
        <v>1</v>
      </c>
      <c r="L33" s="19">
        <v>6104833.517</v>
      </c>
      <c r="M33" s="19" t="s">
        <v>0</v>
      </c>
      <c r="N33" s="25">
        <f t="shared" si="5"/>
        <v>9.4314932814571595</v>
      </c>
      <c r="O33" s="22" t="s">
        <v>1</v>
      </c>
    </row>
    <row r="34" spans="2:15" ht="13" customHeight="1" x14ac:dyDescent="0.25">
      <c r="B34" s="5" t="s">
        <v>31</v>
      </c>
      <c r="C34" s="19">
        <v>1192759.2819999999</v>
      </c>
      <c r="D34" s="19">
        <v>1187822.2</v>
      </c>
      <c r="E34" s="19" t="s">
        <v>0</v>
      </c>
      <c r="F34" s="25">
        <f t="shared" si="3"/>
        <v>0.4156414992075419</v>
      </c>
      <c r="G34" s="22" t="s">
        <v>1</v>
      </c>
      <c r="H34" s="19">
        <v>1159260.719</v>
      </c>
      <c r="I34" s="19" t="s">
        <v>0</v>
      </c>
      <c r="J34" s="25">
        <f t="shared" si="4"/>
        <v>2.889648760711605</v>
      </c>
      <c r="K34" s="22" t="s">
        <v>1</v>
      </c>
      <c r="L34" s="19">
        <v>1067565.936</v>
      </c>
      <c r="M34" s="19" t="s">
        <v>0</v>
      </c>
      <c r="N34" s="25">
        <f t="shared" si="5"/>
        <v>11.726989573035596</v>
      </c>
      <c r="O34" s="22" t="s">
        <v>1</v>
      </c>
    </row>
    <row r="35" spans="2:15" ht="13" customHeight="1" x14ac:dyDescent="0.25">
      <c r="B35" s="5" t="s">
        <v>32</v>
      </c>
      <c r="C35" s="19">
        <v>3168771.4640000002</v>
      </c>
      <c r="D35" s="19">
        <v>3220004.8829999999</v>
      </c>
      <c r="E35" s="19" t="s">
        <v>0</v>
      </c>
      <c r="F35" s="25">
        <f t="shared" si="3"/>
        <v>-1.5910975561088891</v>
      </c>
      <c r="G35" s="22" t="s">
        <v>1</v>
      </c>
      <c r="H35" s="19">
        <v>3067219.3760000002</v>
      </c>
      <c r="I35" s="19" t="s">
        <v>0</v>
      </c>
      <c r="J35" s="25">
        <f t="shared" si="4"/>
        <v>3.310884405419845</v>
      </c>
      <c r="K35" s="22" t="s">
        <v>1</v>
      </c>
      <c r="L35" s="19">
        <v>2864346.5630000001</v>
      </c>
      <c r="M35" s="19" t="s">
        <v>0</v>
      </c>
      <c r="N35" s="25">
        <f t="shared" si="5"/>
        <v>10.628075000853165</v>
      </c>
      <c r="O35" s="22" t="s">
        <v>1</v>
      </c>
    </row>
    <row r="36" spans="2:15" ht="13" customHeight="1" x14ac:dyDescent="0.25">
      <c r="B36" s="5" t="s">
        <v>33</v>
      </c>
      <c r="C36" s="19">
        <v>2319079.7340000002</v>
      </c>
      <c r="D36" s="19">
        <v>2309128.7239999999</v>
      </c>
      <c r="E36" s="19" t="s">
        <v>0</v>
      </c>
      <c r="F36" s="25">
        <f t="shared" si="3"/>
        <v>0.43094219462840311</v>
      </c>
      <c r="G36" s="22" t="s">
        <v>1</v>
      </c>
      <c r="H36" s="19">
        <v>2258135.9309999999</v>
      </c>
      <c r="I36" s="19" t="s">
        <v>0</v>
      </c>
      <c r="J36" s="25">
        <f t="shared" si="4"/>
        <v>2.6988544915899526</v>
      </c>
      <c r="K36" s="22" t="s">
        <v>1</v>
      </c>
      <c r="L36" s="19">
        <v>2172921.0180000002</v>
      </c>
      <c r="M36" s="19" t="s">
        <v>0</v>
      </c>
      <c r="N36" s="25">
        <f t="shared" si="5"/>
        <v>6.726370392170411</v>
      </c>
      <c r="O36" s="22" t="s">
        <v>1</v>
      </c>
    </row>
    <row r="37" spans="2:15" ht="13" customHeight="1" x14ac:dyDescent="0.25">
      <c r="B37" s="33" t="s">
        <v>34</v>
      </c>
      <c r="C37" s="19">
        <v>4572775.8360000001</v>
      </c>
      <c r="D37" s="19">
        <v>4651800.7850000001</v>
      </c>
      <c r="E37" s="19" t="s">
        <v>0</v>
      </c>
      <c r="F37" s="25">
        <f t="shared" si="3"/>
        <v>-1.6988033807213032</v>
      </c>
      <c r="G37" s="22" t="s">
        <v>1</v>
      </c>
      <c r="H37" s="19">
        <v>4629652.4460000005</v>
      </c>
      <c r="I37" s="19" t="s">
        <v>0</v>
      </c>
      <c r="J37" s="25">
        <f t="shared" si="4"/>
        <v>-1.2285287213976814</v>
      </c>
      <c r="K37" s="22" t="s">
        <v>1</v>
      </c>
      <c r="L37" s="19">
        <v>4505004.8210000005</v>
      </c>
      <c r="M37" s="19" t="s">
        <v>0</v>
      </c>
      <c r="N37" s="25">
        <f t="shared" si="5"/>
        <v>1.5043494445130534</v>
      </c>
      <c r="O37" s="22" t="s">
        <v>1</v>
      </c>
    </row>
    <row r="38" spans="2:15" ht="13" customHeight="1" x14ac:dyDescent="0.25">
      <c r="B38" s="33" t="s">
        <v>35</v>
      </c>
      <c r="C38" s="19">
        <v>1657893.73</v>
      </c>
      <c r="D38" s="19">
        <v>1598407.1629999999</v>
      </c>
      <c r="E38" s="19" t="s">
        <v>0</v>
      </c>
      <c r="F38" s="25">
        <f t="shared" si="3"/>
        <v>3.7216153916847849</v>
      </c>
      <c r="G38" s="22" t="s">
        <v>1</v>
      </c>
      <c r="H38" s="19">
        <v>1638219.4839999999</v>
      </c>
      <c r="I38" s="19" t="s">
        <v>0</v>
      </c>
      <c r="J38" s="25">
        <f t="shared" si="4"/>
        <v>1.2009529975776978</v>
      </c>
      <c r="K38" s="22" t="s">
        <v>1</v>
      </c>
      <c r="L38" s="19">
        <v>1474278.5220000001</v>
      </c>
      <c r="M38" s="19" t="s">
        <v>0</v>
      </c>
      <c r="N38" s="25">
        <f t="shared" si="5"/>
        <v>12.454580682007643</v>
      </c>
      <c r="O38" s="22" t="s">
        <v>1</v>
      </c>
    </row>
    <row r="39" spans="2:15" ht="13" customHeight="1" x14ac:dyDescent="0.25">
      <c r="B39" s="33" t="s">
        <v>36</v>
      </c>
      <c r="C39" s="19">
        <v>6230669.5659999996</v>
      </c>
      <c r="D39" s="19">
        <v>6250207.9479999999</v>
      </c>
      <c r="E39" s="19" t="s">
        <v>0</v>
      </c>
      <c r="F39" s="25">
        <f t="shared" si="3"/>
        <v>-0.31260371114936181</v>
      </c>
      <c r="G39" s="22" t="s">
        <v>1</v>
      </c>
      <c r="H39" s="19">
        <v>6267871.9299999997</v>
      </c>
      <c r="I39" s="19" t="s">
        <v>0</v>
      </c>
      <c r="J39" s="25">
        <f t="shared" si="4"/>
        <v>-0.5935405894612833</v>
      </c>
      <c r="K39" s="22" t="s">
        <v>1</v>
      </c>
      <c r="L39" s="19">
        <v>5979283.3430000003</v>
      </c>
      <c r="M39" s="19" t="s">
        <v>0</v>
      </c>
      <c r="N39" s="25">
        <f t="shared" si="5"/>
        <v>4.2042868447486947</v>
      </c>
      <c r="O39" s="22" t="s">
        <v>1</v>
      </c>
    </row>
    <row r="40" spans="2:15" ht="13" customHeight="1" x14ac:dyDescent="0.25">
      <c r="B40" s="33" t="s">
        <v>6</v>
      </c>
      <c r="C40" s="19">
        <v>12911280.046</v>
      </c>
      <c r="D40" s="19">
        <v>12967163.755000001</v>
      </c>
      <c r="E40" s="19" t="s">
        <v>0</v>
      </c>
      <c r="F40" s="25">
        <f t="shared" si="3"/>
        <v>-0.43096323957853011</v>
      </c>
      <c r="G40" s="22" t="s">
        <v>1</v>
      </c>
      <c r="H40" s="19">
        <v>12752487.956</v>
      </c>
      <c r="I40" s="19" t="s">
        <v>0</v>
      </c>
      <c r="J40" s="25">
        <f t="shared" si="4"/>
        <v>1.2451851791421609</v>
      </c>
      <c r="K40" s="22" t="s">
        <v>1</v>
      </c>
      <c r="L40" s="19">
        <v>12084116.859999999</v>
      </c>
      <c r="M40" s="19" t="s">
        <v>0</v>
      </c>
      <c r="N40" s="25">
        <f t="shared" si="5"/>
        <v>6.845044578623849</v>
      </c>
      <c r="O40" s="22" t="s">
        <v>1</v>
      </c>
    </row>
    <row r="41" spans="2:15" ht="13" customHeight="1" x14ac:dyDescent="0.25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3" customHeight="1" x14ac:dyDescent="0.25">
      <c r="B42" s="33" t="s">
        <v>7</v>
      </c>
      <c r="C42" s="19">
        <v>26.257999999999999</v>
      </c>
      <c r="D42" s="19">
        <v>26.184999999999999</v>
      </c>
      <c r="E42" s="19" t="s">
        <v>0</v>
      </c>
      <c r="F42" s="25">
        <v>0.27877999999999997</v>
      </c>
      <c r="G42" s="22" t="s">
        <v>1</v>
      </c>
      <c r="H42" s="19">
        <v>66.66</v>
      </c>
      <c r="I42" s="19" t="s">
        <v>0</v>
      </c>
      <c r="J42" s="25">
        <v>-60.609059999999999</v>
      </c>
      <c r="K42" s="22" t="s">
        <v>1</v>
      </c>
      <c r="L42" s="19">
        <v>104.889</v>
      </c>
      <c r="M42" s="19" t="s">
        <v>0</v>
      </c>
      <c r="N42" s="25">
        <v>-74.965909999999994</v>
      </c>
      <c r="O42" s="22" t="s">
        <v>1</v>
      </c>
    </row>
    <row r="43" spans="2:15" ht="13" customHeight="1" x14ac:dyDescent="0.25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5" ht="14.95" customHeight="1" x14ac:dyDescent="0.25">
      <c r="B44" s="35" t="s">
        <v>8</v>
      </c>
      <c r="F44" s="25"/>
      <c r="H44" s="19"/>
      <c r="J44" s="25"/>
      <c r="L44" s="19"/>
      <c r="N44" s="25"/>
    </row>
    <row r="45" spans="2:15" ht="13" customHeight="1" x14ac:dyDescent="0.25">
      <c r="B45" s="6"/>
      <c r="F45" s="25"/>
      <c r="H45" s="19"/>
      <c r="J45" s="25"/>
      <c r="L45" s="19"/>
      <c r="N45" s="25"/>
    </row>
    <row r="46" spans="2:15" ht="13" customHeight="1" x14ac:dyDescent="0.25">
      <c r="B46" s="33" t="s">
        <v>13</v>
      </c>
      <c r="C46" s="19">
        <v>6748216.6809999999</v>
      </c>
      <c r="D46" s="19">
        <v>6665063.3300000001</v>
      </c>
      <c r="E46" s="19" t="s">
        <v>0</v>
      </c>
      <c r="F46" s="25">
        <v>1.2476</v>
      </c>
      <c r="G46" s="22" t="s">
        <v>1</v>
      </c>
      <c r="H46" s="19">
        <v>6512786.3969999999</v>
      </c>
      <c r="I46" t="s">
        <v>0</v>
      </c>
      <c r="J46" s="25">
        <v>3.6148899999999999</v>
      </c>
      <c r="K46" t="s">
        <v>1</v>
      </c>
      <c r="L46" s="19">
        <v>5864651.4380000001</v>
      </c>
      <c r="M46" t="s">
        <v>0</v>
      </c>
      <c r="N46" s="25">
        <v>15.065939999999999</v>
      </c>
      <c r="O46" t="s">
        <v>1</v>
      </c>
    </row>
    <row r="47" spans="2:15" ht="13" customHeight="1" x14ac:dyDescent="0.25">
      <c r="B47" s="6" t="s">
        <v>37</v>
      </c>
      <c r="C47" s="19">
        <v>301265.30800000002</v>
      </c>
      <c r="D47" s="19">
        <v>300359.24800000002</v>
      </c>
      <c r="E47" s="19" t="s">
        <v>0</v>
      </c>
      <c r="F47" s="25">
        <v>0.30164999999999997</v>
      </c>
      <c r="G47" s="22" t="s">
        <v>1</v>
      </c>
      <c r="H47" s="19">
        <v>299817.67</v>
      </c>
      <c r="I47" s="19" t="s">
        <v>0</v>
      </c>
      <c r="J47" s="25">
        <v>0.48282999999999998</v>
      </c>
      <c r="K47" s="22" t="s">
        <v>1</v>
      </c>
      <c r="L47" s="19">
        <v>282636.212</v>
      </c>
      <c r="M47" s="19" t="s">
        <v>0</v>
      </c>
      <c r="N47" s="25">
        <v>6.5911900000000001</v>
      </c>
      <c r="O47" s="22" t="s">
        <v>1</v>
      </c>
    </row>
    <row r="48" spans="2:15" ht="13" customHeight="1" x14ac:dyDescent="0.25">
      <c r="B48" s="6" t="s">
        <v>38</v>
      </c>
      <c r="C48" s="19">
        <v>220977.13200000001</v>
      </c>
      <c r="D48" s="19">
        <v>215231.568</v>
      </c>
      <c r="E48" s="19" t="s">
        <v>0</v>
      </c>
      <c r="F48" s="25">
        <v>2.6694800000000001</v>
      </c>
      <c r="G48" s="22" t="s">
        <v>1</v>
      </c>
      <c r="H48" s="19">
        <v>194435.217</v>
      </c>
      <c r="I48" s="19" t="s">
        <v>0</v>
      </c>
      <c r="J48" s="25">
        <v>13.65077</v>
      </c>
      <c r="K48" s="22" t="s">
        <v>1</v>
      </c>
      <c r="L48" s="19">
        <v>183899.91899999999</v>
      </c>
      <c r="M48" s="19" t="s">
        <v>0</v>
      </c>
      <c r="N48" s="25">
        <v>20.161619999999999</v>
      </c>
      <c r="O48" s="22" t="s">
        <v>1</v>
      </c>
    </row>
    <row r="49" spans="2:16" ht="13" customHeight="1" x14ac:dyDescent="0.25">
      <c r="B49" s="6" t="s">
        <v>39</v>
      </c>
      <c r="C49" s="19">
        <v>6225974.2410000004</v>
      </c>
      <c r="D49" s="19">
        <v>6149472.5140000004</v>
      </c>
      <c r="E49" s="19" t="s">
        <v>0</v>
      </c>
      <c r="F49" s="25">
        <v>1.24403</v>
      </c>
      <c r="G49" s="22" t="s">
        <v>1</v>
      </c>
      <c r="H49" s="19">
        <v>6018533.5099999998</v>
      </c>
      <c r="I49" s="19" t="s">
        <v>0</v>
      </c>
      <c r="J49" s="25">
        <v>3.4466899999999998</v>
      </c>
      <c r="K49" s="22" t="s">
        <v>1</v>
      </c>
      <c r="L49" s="19">
        <v>5398115.307</v>
      </c>
      <c r="M49" s="19" t="s">
        <v>0</v>
      </c>
      <c r="N49" s="25">
        <v>15.336069999999999</v>
      </c>
      <c r="O49" s="22" t="s">
        <v>1</v>
      </c>
    </row>
    <row r="50" spans="2:16" ht="14.25" customHeight="1" x14ac:dyDescent="0.25">
      <c r="B50" s="36" t="s">
        <v>14</v>
      </c>
      <c r="C50" s="19">
        <v>2904173.76</v>
      </c>
      <c r="D50" s="19">
        <v>2882962.443</v>
      </c>
      <c r="E50" s="19" t="s">
        <v>0</v>
      </c>
      <c r="F50" s="25">
        <v>0.73573999999999995</v>
      </c>
      <c r="G50" s="22" t="s">
        <v>1</v>
      </c>
      <c r="H50" s="19">
        <v>2800879.753</v>
      </c>
      <c r="I50" s="19" t="s">
        <v>0</v>
      </c>
      <c r="J50" s="25">
        <v>3.68791</v>
      </c>
      <c r="K50" s="22" t="s">
        <v>1</v>
      </c>
      <c r="L50" s="19">
        <v>2528249.983</v>
      </c>
      <c r="M50" s="19" t="s">
        <v>0</v>
      </c>
      <c r="N50" s="25">
        <v>14.868930000000001</v>
      </c>
      <c r="O50" s="22" t="s">
        <v>1</v>
      </c>
    </row>
    <row r="51" spans="2:16" ht="13" customHeight="1" x14ac:dyDescent="0.25">
      <c r="B51" s="5" t="s">
        <v>40</v>
      </c>
      <c r="C51" s="19">
        <v>2902777.088</v>
      </c>
      <c r="D51" s="19">
        <v>2881569.3139999998</v>
      </c>
      <c r="E51" s="19" t="s">
        <v>0</v>
      </c>
      <c r="F51" s="25">
        <v>0.73597999999999997</v>
      </c>
      <c r="G51" s="22" t="s">
        <v>1</v>
      </c>
      <c r="H51" s="19">
        <v>2799631.4160000002</v>
      </c>
      <c r="I51" s="19" t="s">
        <v>0</v>
      </c>
      <c r="J51" s="25">
        <v>3.68425</v>
      </c>
      <c r="K51" s="22" t="s">
        <v>1</v>
      </c>
      <c r="L51" s="19">
        <v>2527926.2370000002</v>
      </c>
      <c r="M51" s="19" t="s">
        <v>0</v>
      </c>
      <c r="N51" s="25">
        <v>14.828390000000001</v>
      </c>
      <c r="O51" s="22" t="s">
        <v>1</v>
      </c>
    </row>
    <row r="52" spans="2:16" s="69" customFormat="1" ht="13" customHeight="1" x14ac:dyDescent="0.25">
      <c r="B52" s="67" t="s">
        <v>76</v>
      </c>
      <c r="C52" s="70">
        <v>1396.672</v>
      </c>
      <c r="D52" s="70">
        <v>1393.1289999999999</v>
      </c>
      <c r="E52" s="71" t="s">
        <v>0</v>
      </c>
      <c r="F52" s="25">
        <v>0.25430999999999998</v>
      </c>
      <c r="G52" s="68" t="s">
        <v>1</v>
      </c>
      <c r="H52" s="70">
        <v>1248.337</v>
      </c>
      <c r="I52" s="71" t="s">
        <v>0</v>
      </c>
      <c r="J52" s="25">
        <v>11.8826</v>
      </c>
      <c r="K52" s="68" t="s">
        <v>1</v>
      </c>
      <c r="L52" s="72">
        <v>323.74599999999998</v>
      </c>
      <c r="M52" s="71" t="s">
        <v>0</v>
      </c>
      <c r="N52" s="25">
        <v>331.40980000000002</v>
      </c>
      <c r="O52" s="68" t="s">
        <v>1</v>
      </c>
    </row>
    <row r="53" spans="2:16" ht="13" customHeight="1" x14ac:dyDescent="0.25">
      <c r="B53" s="33" t="s">
        <v>9</v>
      </c>
      <c r="C53" s="19">
        <v>5557009.6169999996</v>
      </c>
      <c r="D53" s="19">
        <v>5466790.9749999996</v>
      </c>
      <c r="E53" s="19" t="s">
        <v>0</v>
      </c>
      <c r="F53" s="25">
        <v>1.6503000000000001</v>
      </c>
      <c r="G53" s="22" t="s">
        <v>1</v>
      </c>
      <c r="H53" s="19">
        <v>5359980.6500000004</v>
      </c>
      <c r="I53" s="19" t="s">
        <v>0</v>
      </c>
      <c r="J53" s="25">
        <v>3.6759200000000001</v>
      </c>
      <c r="K53" s="22" t="s">
        <v>1</v>
      </c>
      <c r="L53" s="19">
        <v>4622401.3959999997</v>
      </c>
      <c r="M53" s="19" t="s">
        <v>0</v>
      </c>
      <c r="N53" s="25">
        <v>20.219100000000001</v>
      </c>
      <c r="O53" s="22" t="s">
        <v>1</v>
      </c>
    </row>
    <row r="54" spans="2:16" ht="13" customHeight="1" x14ac:dyDescent="0.25">
      <c r="B54" s="33" t="s">
        <v>10</v>
      </c>
      <c r="C54" s="19">
        <v>4095380.824</v>
      </c>
      <c r="D54" s="19">
        <v>4081234.798</v>
      </c>
      <c r="E54" s="19" t="s">
        <v>0</v>
      </c>
      <c r="F54" s="25">
        <v>0.34660999999999997</v>
      </c>
      <c r="G54" s="22" t="s">
        <v>1</v>
      </c>
      <c r="H54" s="19">
        <v>3953685.5</v>
      </c>
      <c r="I54" s="19" t="s">
        <v>0</v>
      </c>
      <c r="J54" s="25">
        <v>3.5838700000000001</v>
      </c>
      <c r="K54" s="22" t="s">
        <v>1</v>
      </c>
      <c r="L54" s="19">
        <v>3770500.0249999999</v>
      </c>
      <c r="M54" s="19" t="s">
        <v>0</v>
      </c>
      <c r="N54" s="25">
        <v>8.6163799999999995</v>
      </c>
      <c r="O54" s="22" t="s">
        <v>1</v>
      </c>
    </row>
    <row r="55" spans="2:16" ht="13" customHeight="1" x14ac:dyDescent="0.25">
      <c r="B55" s="33" t="s">
        <v>11</v>
      </c>
      <c r="C55" s="19">
        <v>9652390.4409999996</v>
      </c>
      <c r="D55" s="19">
        <v>9548025.773</v>
      </c>
      <c r="E55" s="19" t="s">
        <v>0</v>
      </c>
      <c r="F55" s="25">
        <v>1.09304</v>
      </c>
      <c r="G55" s="22" t="s">
        <v>1</v>
      </c>
      <c r="H55" s="19">
        <v>9313666.1500000004</v>
      </c>
      <c r="I55" s="19" t="s">
        <v>0</v>
      </c>
      <c r="J55" s="25">
        <v>3.6368499999999999</v>
      </c>
      <c r="K55" s="22" t="s">
        <v>1</v>
      </c>
      <c r="L55" s="19">
        <v>8392901.4210000001</v>
      </c>
      <c r="M55" s="19" t="s">
        <v>0</v>
      </c>
      <c r="N55" s="25">
        <v>15.006589999999999</v>
      </c>
      <c r="O55" s="22" t="s">
        <v>1</v>
      </c>
    </row>
    <row r="56" spans="2:16" ht="13" customHeight="1" x14ac:dyDescent="0.25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spans="2:16" ht="13" customHeight="1" x14ac:dyDescent="0.25"/>
    <row r="58" spans="2:16" ht="13" customHeight="1" x14ac:dyDescent="0.25"/>
    <row r="59" spans="2:16" ht="13" customHeight="1" x14ac:dyDescent="0.25">
      <c r="B59" s="4" t="s">
        <v>41</v>
      </c>
      <c r="P59" s="20"/>
    </row>
    <row r="60" spans="2:16" ht="13" customHeight="1" x14ac:dyDescent="0.25">
      <c r="B60" s="17" t="s">
        <v>42</v>
      </c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6" ht="13" customHeight="1" x14ac:dyDescent="0.25">
      <c r="B61" s="26" t="s">
        <v>43</v>
      </c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6" ht="13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6" ht="13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6" ht="13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37" t="s">
        <v>44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</sheetData>
  <phoneticPr fontId="2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C1" workbookViewId="0">
      <selection activeCell="G15" sqref="G15"/>
    </sheetView>
  </sheetViews>
  <sheetFormatPr defaultRowHeight="15.85" x14ac:dyDescent="0.25"/>
  <cols>
    <col min="1" max="1" width="4" customWidth="1"/>
    <col min="2" max="2" width="9.33203125" customWidth="1"/>
    <col min="3" max="3" width="20.77734375" customWidth="1"/>
    <col min="4" max="4" width="11.21875" bestFit="1" customWidth="1"/>
    <col min="5" max="5" width="10.77734375" customWidth="1"/>
    <col min="6" max="6" width="11.21875" bestFit="1" customWidth="1"/>
    <col min="7" max="7" width="11.21875" customWidth="1"/>
  </cols>
  <sheetData>
    <row r="1" spans="1:9" x14ac:dyDescent="0.25">
      <c r="A1" s="4"/>
      <c r="B1" s="4"/>
      <c r="C1" s="4"/>
      <c r="D1" s="4"/>
      <c r="E1" s="4"/>
      <c r="F1" s="4"/>
      <c r="G1" s="4"/>
    </row>
    <row r="2" spans="1:9" ht="18" x14ac:dyDescent="0.3">
      <c r="A2" s="78" t="s">
        <v>73</v>
      </c>
      <c r="B2" s="79"/>
      <c r="C2" s="79"/>
      <c r="D2" s="79"/>
      <c r="E2" s="79"/>
      <c r="F2" s="79"/>
      <c r="G2" s="79"/>
    </row>
    <row r="3" spans="1:9" x14ac:dyDescent="0.25">
      <c r="A3" s="52"/>
      <c r="B3" s="53"/>
      <c r="C3" s="53"/>
      <c r="D3" s="53"/>
      <c r="E3" s="53"/>
      <c r="F3" s="53"/>
      <c r="G3" s="53"/>
    </row>
    <row r="4" spans="1:9" x14ac:dyDescent="0.25">
      <c r="A4" s="54"/>
      <c r="B4" s="54"/>
      <c r="C4" s="54"/>
      <c r="D4" s="54"/>
      <c r="E4" s="54"/>
      <c r="F4" s="54"/>
      <c r="G4" s="56" t="s">
        <v>66</v>
      </c>
    </row>
    <row r="5" spans="1:9" x14ac:dyDescent="0.25">
      <c r="A5" s="54"/>
      <c r="B5" s="54"/>
      <c r="C5" s="54"/>
      <c r="D5" s="54"/>
      <c r="E5" s="54"/>
      <c r="F5" s="54"/>
      <c r="G5" s="55"/>
    </row>
    <row r="6" spans="1:9" s="58" customFormat="1" ht="14.4" x14ac:dyDescent="0.25">
      <c r="D6" s="65">
        <f>G6-89</f>
        <v>43071</v>
      </c>
      <c r="E6" s="65">
        <f>G6-59</f>
        <v>43101</v>
      </c>
      <c r="F6" s="65">
        <f>G6-27</f>
        <v>43133</v>
      </c>
      <c r="G6" s="65">
        <f>'Table 1A'!C4</f>
        <v>43160</v>
      </c>
    </row>
    <row r="7" spans="1:9" x14ac:dyDescent="0.25">
      <c r="A7" s="54"/>
      <c r="B7" s="54"/>
      <c r="C7" s="54"/>
      <c r="D7" s="62"/>
      <c r="E7" s="62"/>
      <c r="F7" s="62"/>
      <c r="G7" s="62"/>
    </row>
    <row r="8" spans="1:9" x14ac:dyDescent="0.25">
      <c r="A8" s="33" t="s">
        <v>68</v>
      </c>
      <c r="B8" s="44"/>
      <c r="C8" s="44"/>
      <c r="D8" s="66">
        <v>559136.84700000007</v>
      </c>
      <c r="E8" s="66">
        <v>546417.39999999991</v>
      </c>
      <c r="F8" s="66">
        <v>550416.06200000003</v>
      </c>
      <c r="G8" s="66">
        <v>554316.74600000004</v>
      </c>
    </row>
    <row r="9" spans="1:9" x14ac:dyDescent="0.25">
      <c r="A9" s="44" t="s">
        <v>65</v>
      </c>
      <c r="B9" s="44"/>
      <c r="C9" s="44"/>
      <c r="D9" s="66"/>
      <c r="E9" s="66"/>
      <c r="F9" s="66"/>
      <c r="G9" s="66"/>
      <c r="H9" s="60"/>
    </row>
    <row r="10" spans="1:9" x14ac:dyDescent="0.25">
      <c r="A10" s="44"/>
      <c r="B10" s="33" t="s">
        <v>71</v>
      </c>
      <c r="C10" s="44"/>
      <c r="D10" s="66">
        <v>159698.28399999999</v>
      </c>
      <c r="E10" s="66">
        <v>158107.70199999999</v>
      </c>
      <c r="F10" s="66">
        <v>170924.02100000001</v>
      </c>
      <c r="G10" s="66">
        <v>159508.57800000001</v>
      </c>
      <c r="H10" s="60"/>
      <c r="I10" s="60"/>
    </row>
    <row r="11" spans="1:9" x14ac:dyDescent="0.25">
      <c r="A11" s="44"/>
      <c r="B11" s="33" t="s">
        <v>5</v>
      </c>
      <c r="C11" s="44"/>
      <c r="D11" s="66">
        <v>399438.56300000002</v>
      </c>
      <c r="E11" s="66">
        <v>388309.69799999997</v>
      </c>
      <c r="F11" s="66">
        <v>379492.04100000003</v>
      </c>
      <c r="G11" s="66">
        <v>394808.16800000001</v>
      </c>
      <c r="H11" s="60"/>
    </row>
    <row r="12" spans="1:9" x14ac:dyDescent="0.25">
      <c r="A12" s="44"/>
      <c r="B12" s="44"/>
      <c r="C12" s="44"/>
      <c r="D12" s="62"/>
      <c r="E12" s="62"/>
      <c r="F12" s="62"/>
      <c r="G12" s="62"/>
      <c r="H12" s="61"/>
    </row>
    <row r="13" spans="1:9" x14ac:dyDescent="0.25">
      <c r="A13" s="48" t="s">
        <v>75</v>
      </c>
      <c r="B13" s="44"/>
      <c r="C13" s="44"/>
      <c r="D13" s="66">
        <v>137</v>
      </c>
      <c r="E13" s="66">
        <v>138</v>
      </c>
      <c r="F13" s="66">
        <v>138</v>
      </c>
      <c r="G13" s="66">
        <v>136</v>
      </c>
      <c r="H13" s="60"/>
    </row>
    <row r="14" spans="1:9" x14ac:dyDescent="0.25">
      <c r="A14" s="48"/>
      <c r="B14" s="44"/>
      <c r="C14" s="44"/>
      <c r="D14" s="66"/>
      <c r="E14" s="66"/>
      <c r="F14" s="66"/>
      <c r="G14" s="66"/>
      <c r="H14" s="60"/>
    </row>
    <row r="15" spans="1:9" x14ac:dyDescent="0.25">
      <c r="A15" s="48" t="s">
        <v>74</v>
      </c>
      <c r="B15" s="33"/>
      <c r="C15" s="44"/>
      <c r="D15" s="66">
        <v>428022.12749017001</v>
      </c>
      <c r="E15" s="66">
        <v>370646.97564326995</v>
      </c>
      <c r="F15" s="66">
        <v>301645.45354278997</v>
      </c>
      <c r="G15" s="66">
        <v>335602.28646965005</v>
      </c>
      <c r="H15" s="60"/>
    </row>
    <row r="16" spans="1:9" x14ac:dyDescent="0.25">
      <c r="A16" s="44"/>
      <c r="B16" s="44"/>
      <c r="C16" s="44"/>
    </row>
    <row r="17" spans="1:7" x14ac:dyDescent="0.25">
      <c r="A17" s="56"/>
      <c r="B17" s="44"/>
      <c r="C17" s="44"/>
      <c r="D17" s="4"/>
      <c r="E17" s="4"/>
      <c r="F17" s="4"/>
      <c r="G17" s="4"/>
    </row>
    <row r="18" spans="1:7" x14ac:dyDescent="0.25">
      <c r="A18" s="37" t="s">
        <v>44</v>
      </c>
    </row>
    <row r="19" spans="1:7" ht="16.600000000000001" x14ac:dyDescent="0.25">
      <c r="A19" s="44"/>
      <c r="B19" s="57"/>
      <c r="C19" s="57"/>
    </row>
    <row r="24" spans="1:7" ht="18.75" x14ac:dyDescent="0.3">
      <c r="A24" s="59"/>
    </row>
  </sheetData>
  <mergeCells count="1">
    <mergeCell ref="A2:G2"/>
  </mergeCells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3"/>
  <sheetViews>
    <sheetView workbookViewId="0">
      <selection activeCell="B10" sqref="B10"/>
    </sheetView>
  </sheetViews>
  <sheetFormatPr defaultRowHeight="15.85" x14ac:dyDescent="0.25"/>
  <cols>
    <col min="1" max="1" width="19.77734375" customWidth="1"/>
    <col min="2" max="2" width="14.6640625" customWidth="1"/>
    <col min="3" max="3" width="8.109375" customWidth="1"/>
    <col min="4" max="4" width="1.6640625" customWidth="1"/>
    <col min="5" max="5" width="7.109375" customWidth="1"/>
    <col min="6" max="6" width="1.6640625" customWidth="1"/>
    <col min="7" max="7" width="7.6640625" customWidth="1"/>
    <col min="8" max="8" width="1.6640625" customWidth="1"/>
    <col min="9" max="9" width="5.6640625" customWidth="1"/>
    <col min="10" max="10" width="1.6640625" customWidth="1"/>
    <col min="11" max="11" width="7.6640625" customWidth="1"/>
    <col min="12" max="12" width="1.6640625" customWidth="1"/>
    <col min="13" max="13" width="5.6640625" customWidth="1"/>
    <col min="14" max="14" width="1.6640625" customWidth="1"/>
  </cols>
  <sheetData>
    <row r="1" spans="1:52" ht="16.600000000000001" x14ac:dyDescent="0.25">
      <c r="A1" s="38" t="str">
        <f>"附表2："&amp;TEXT(B5,"yyyy年m月")&amp;"分類行業在香港使用之貸款按季分析"</f>
        <v>附表2：2018年3月分類行業在香港使用之貸款按季分析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52" x14ac:dyDescent="0.25">
      <c r="A2" s="28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52" ht="14.95" customHeight="1" x14ac:dyDescent="0.25">
      <c r="A3" s="4"/>
      <c r="B3" s="4"/>
    </row>
    <row r="4" spans="1:52" ht="14.95" customHeight="1" x14ac:dyDescent="0.25">
      <c r="A4" s="4"/>
      <c r="B4" s="4"/>
      <c r="C4" s="40" t="s">
        <v>54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U4" s="41"/>
      <c r="V4" s="41"/>
      <c r="W4" s="42"/>
      <c r="X4" s="41"/>
      <c r="Y4" s="42"/>
      <c r="Z4" s="41"/>
      <c r="AA4" s="42"/>
    </row>
    <row r="5" spans="1:52" s="4" customFormat="1" ht="14.95" customHeight="1" x14ac:dyDescent="0.25">
      <c r="B5" s="77">
        <f>'Table 1A'!C4</f>
        <v>43160</v>
      </c>
      <c r="C5" s="3" t="str">
        <f>"( 與"&amp;TEXT(B5,"yyyy年m月")&amp;"比較之變動百分率 )#"</f>
        <v>( 與2018年3月比較之變動百分率 )#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U5" s="41"/>
      <c r="V5" s="41"/>
      <c r="W5" s="42"/>
      <c r="X5" s="41"/>
      <c r="Y5" s="42"/>
      <c r="Z5" s="41"/>
      <c r="AA5" s="42"/>
    </row>
    <row r="6" spans="1:52" s="4" customFormat="1" ht="14.95" customHeight="1" x14ac:dyDescent="0.25">
      <c r="A6" s="43" t="s">
        <v>45</v>
      </c>
      <c r="C6" s="80">
        <f>'Table 1A'!H5</f>
        <v>43071</v>
      </c>
      <c r="D6" s="81">
        <v>41334</v>
      </c>
      <c r="E6" s="81">
        <v>41334</v>
      </c>
      <c r="F6" s="3"/>
      <c r="G6" s="80">
        <f>C6-90</f>
        <v>42981</v>
      </c>
      <c r="H6" s="81">
        <v>41334</v>
      </c>
      <c r="I6" s="81">
        <v>41334</v>
      </c>
      <c r="J6" s="3"/>
      <c r="K6" s="80">
        <f>'Table 1A'!L5</f>
        <v>42795</v>
      </c>
      <c r="L6" s="81">
        <v>41334</v>
      </c>
      <c r="M6" s="81">
        <v>41334</v>
      </c>
      <c r="N6" s="3"/>
      <c r="U6" s="41"/>
      <c r="V6" s="41"/>
      <c r="W6" s="42"/>
      <c r="X6" s="41"/>
      <c r="Y6" s="42"/>
      <c r="Z6" s="41"/>
      <c r="AA6" s="42"/>
    </row>
    <row r="7" spans="1:52" s="4" customFormat="1" ht="14.95" customHeight="1" x14ac:dyDescent="0.25">
      <c r="A7" s="7"/>
      <c r="C7" s="14"/>
      <c r="D7" s="14"/>
      <c r="E7" s="3"/>
      <c r="F7" s="3"/>
      <c r="G7" s="14"/>
      <c r="H7" s="14"/>
      <c r="I7" s="3"/>
      <c r="J7" s="3"/>
      <c r="K7" s="14"/>
      <c r="L7" s="14"/>
      <c r="M7" s="3"/>
      <c r="N7" s="3"/>
      <c r="U7" s="41"/>
      <c r="V7" s="41"/>
      <c r="W7" s="42"/>
      <c r="X7" s="41"/>
      <c r="Y7" s="42"/>
      <c r="Z7" s="41"/>
      <c r="AA7" s="42"/>
    </row>
    <row r="8" spans="1:52" s="4" customFormat="1" ht="14.95" customHeight="1" x14ac:dyDescent="0.25">
      <c r="A8" s="44" t="s">
        <v>46</v>
      </c>
      <c r="B8" s="45">
        <v>522242.44</v>
      </c>
      <c r="E8" s="46">
        <v>5.6630000000000003</v>
      </c>
      <c r="I8" s="46">
        <v>2.9585599999999999</v>
      </c>
      <c r="M8" s="46">
        <v>11.9404</v>
      </c>
      <c r="N8"/>
      <c r="O8"/>
      <c r="U8" s="41"/>
      <c r="V8" s="41"/>
      <c r="W8" s="42"/>
      <c r="X8" s="41"/>
      <c r="Y8" s="42"/>
      <c r="Z8" s="41"/>
      <c r="AA8" s="42"/>
    </row>
    <row r="9" spans="1:52" s="4" customFormat="1" ht="14.95" customHeight="1" x14ac:dyDescent="0.25">
      <c r="B9" s="45"/>
      <c r="C9"/>
      <c r="D9"/>
      <c r="E9" s="46"/>
      <c r="F9"/>
      <c r="G9"/>
      <c r="I9" s="46"/>
      <c r="K9"/>
      <c r="L9"/>
      <c r="M9" s="46"/>
      <c r="P9" s="41"/>
      <c r="Q9" s="41"/>
      <c r="R9" s="42"/>
      <c r="S9" s="41"/>
      <c r="T9" s="42"/>
      <c r="U9" s="41"/>
      <c r="V9" s="41"/>
      <c r="W9" s="42"/>
      <c r="X9" s="41"/>
      <c r="Y9" s="42"/>
      <c r="Z9" s="41"/>
      <c r="AA9" s="42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52" s="4" customFormat="1" ht="14.95" customHeight="1" x14ac:dyDescent="0.25">
      <c r="A10" s="44" t="s">
        <v>55</v>
      </c>
      <c r="B10" s="13">
        <v>302668.34999999998</v>
      </c>
      <c r="C10"/>
      <c r="D10"/>
      <c r="E10" s="46">
        <v>3.28017</v>
      </c>
      <c r="F10"/>
      <c r="G10"/>
      <c r="H10"/>
      <c r="I10" s="46">
        <v>6.3637800000000002</v>
      </c>
      <c r="J10"/>
      <c r="K10"/>
      <c r="L10"/>
      <c r="M10" s="46">
        <v>17.269210000000001</v>
      </c>
      <c r="N10"/>
      <c r="P10" s="41"/>
      <c r="Q10" s="41"/>
      <c r="R10" s="42"/>
      <c r="S10" s="41"/>
      <c r="T10" s="42"/>
      <c r="U10" s="41"/>
      <c r="V10" s="41"/>
      <c r="W10" s="42"/>
      <c r="X10" s="41"/>
      <c r="Y10" s="42"/>
      <c r="Z10" s="41"/>
      <c r="AA10" s="42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4" customFormat="1" ht="14.95" customHeight="1" x14ac:dyDescent="0.25">
      <c r="B11" s="12"/>
      <c r="C11"/>
      <c r="D11"/>
      <c r="E11" s="47"/>
      <c r="F11"/>
      <c r="G11"/>
      <c r="H11" s="12"/>
      <c r="I11" s="47"/>
      <c r="J11" s="47"/>
      <c r="K11"/>
      <c r="L11"/>
      <c r="M11" s="47"/>
      <c r="N11"/>
      <c r="P11" s="41"/>
      <c r="Q11" s="41"/>
      <c r="R11" s="42"/>
      <c r="S11" s="41"/>
      <c r="T11" s="42"/>
      <c r="U11" s="41"/>
      <c r="V11" s="41"/>
      <c r="W11" s="42"/>
      <c r="X11" s="41"/>
      <c r="Y11" s="42"/>
      <c r="Z11" s="41"/>
      <c r="AA11" s="42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4" customFormat="1" ht="14.95" customHeight="1" x14ac:dyDescent="0.25">
      <c r="A12" s="44" t="s">
        <v>47</v>
      </c>
      <c r="B12" s="13">
        <v>336401.60100000002</v>
      </c>
      <c r="C12"/>
      <c r="D12"/>
      <c r="E12" s="46">
        <v>-1.62199</v>
      </c>
      <c r="F12"/>
      <c r="G12"/>
      <c r="H12"/>
      <c r="I12" s="46">
        <v>1.0974699999999999</v>
      </c>
      <c r="J12"/>
      <c r="K12"/>
      <c r="L12"/>
      <c r="M12" s="46">
        <v>8.5334800000000008</v>
      </c>
      <c r="N12"/>
      <c r="P12" s="41"/>
      <c r="Q12" s="41"/>
      <c r="R12" s="42"/>
      <c r="S12" s="41"/>
      <c r="T12" s="42"/>
      <c r="U12" s="41"/>
      <c r="V12" s="41"/>
      <c r="W12" s="42"/>
      <c r="X12" s="41"/>
      <c r="Y12" s="42"/>
      <c r="Z12" s="41"/>
      <c r="AA12" s="4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4" customFormat="1" ht="14.95" customHeight="1" x14ac:dyDescent="0.25">
      <c r="B13" s="12"/>
      <c r="C13"/>
      <c r="D13"/>
      <c r="E13" s="47"/>
      <c r="F13"/>
      <c r="G13"/>
      <c r="H13"/>
      <c r="I13" s="47"/>
      <c r="J13"/>
      <c r="K13"/>
      <c r="L13"/>
      <c r="M13" s="47"/>
      <c r="N13"/>
      <c r="P13" s="41"/>
      <c r="Q13" s="41"/>
      <c r="R13" s="42"/>
      <c r="S13" s="41"/>
      <c r="T13" s="42"/>
      <c r="U13" s="41"/>
      <c r="V13" s="41"/>
      <c r="W13" s="42"/>
      <c r="X13" s="41"/>
      <c r="Y13" s="42"/>
      <c r="Z13" s="41"/>
      <c r="AA13" s="42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4" customFormat="1" ht="14.95" customHeight="1" x14ac:dyDescent="0.25">
      <c r="A14" s="48" t="s">
        <v>48</v>
      </c>
      <c r="B14" s="13">
        <v>1512056.703</v>
      </c>
      <c r="C14"/>
      <c r="D14"/>
      <c r="E14" s="46">
        <v>2.8016800000000002</v>
      </c>
      <c r="F14"/>
      <c r="G14"/>
      <c r="H14"/>
      <c r="I14" s="46">
        <v>5.4080300000000001</v>
      </c>
      <c r="J14"/>
      <c r="K14"/>
      <c r="L14"/>
      <c r="M14" s="46">
        <v>14.33881</v>
      </c>
      <c r="N14"/>
      <c r="P14" s="41"/>
      <c r="Q14" s="41"/>
      <c r="R14" s="42"/>
      <c r="S14" s="41"/>
      <c r="T14" s="42"/>
      <c r="U14" s="41"/>
      <c r="V14" s="41"/>
      <c r="W14" s="42"/>
      <c r="X14" s="41"/>
      <c r="Y14" s="42"/>
      <c r="Z14" s="41"/>
      <c r="AA14" s="42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4" customFormat="1" ht="14.95" customHeight="1" x14ac:dyDescent="0.25">
      <c r="A15" s="49" t="s">
        <v>77</v>
      </c>
      <c r="B15" s="50"/>
      <c r="C15"/>
      <c r="D15"/>
      <c r="E15" s="51"/>
      <c r="F15"/>
      <c r="G15"/>
      <c r="H15"/>
      <c r="I15" s="51"/>
      <c r="J15"/>
      <c r="K15"/>
      <c r="L15"/>
      <c r="M15" s="51"/>
      <c r="N15"/>
      <c r="P15" s="41"/>
      <c r="Q15" s="41"/>
      <c r="R15" s="42"/>
      <c r="S15" s="41"/>
      <c r="T15" s="42"/>
      <c r="U15" s="41"/>
      <c r="V15" s="41"/>
      <c r="W15" s="42"/>
      <c r="X15" s="41"/>
      <c r="Y15" s="42"/>
      <c r="Z15" s="41"/>
      <c r="AA15" s="42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4" customFormat="1" ht="14.95" customHeight="1" x14ac:dyDescent="0.25">
      <c r="B16" s="12"/>
      <c r="C16"/>
      <c r="D16"/>
      <c r="E16" s="47"/>
      <c r="F16"/>
      <c r="G16"/>
      <c r="H16"/>
      <c r="I16" s="47"/>
      <c r="J16"/>
      <c r="K16"/>
      <c r="L16"/>
      <c r="M16" s="47"/>
      <c r="N16"/>
      <c r="P16" s="41"/>
      <c r="Q16" s="41"/>
      <c r="R16" s="42"/>
      <c r="S16" s="41"/>
      <c r="T16" s="42"/>
      <c r="U16" s="41"/>
      <c r="V16" s="41"/>
      <c r="W16" s="42"/>
      <c r="X16" s="41"/>
      <c r="Y16" s="42"/>
      <c r="Z16" s="41"/>
      <c r="AA16" s="4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4" customFormat="1" ht="14.95" customHeight="1" x14ac:dyDescent="0.25">
      <c r="A17" s="44" t="s">
        <v>49</v>
      </c>
      <c r="B17" s="13">
        <v>429523.88</v>
      </c>
      <c r="C17"/>
      <c r="D17"/>
      <c r="E17" s="46">
        <v>4.9000300000000001</v>
      </c>
      <c r="F17"/>
      <c r="G17"/>
      <c r="H17"/>
      <c r="I17" s="46">
        <v>2.6952400000000001</v>
      </c>
      <c r="J17"/>
      <c r="K17"/>
      <c r="L17"/>
      <c r="M17" s="46">
        <v>2.44943</v>
      </c>
      <c r="N17"/>
      <c r="P17" s="41"/>
      <c r="Q17" s="41"/>
      <c r="R17" s="42"/>
      <c r="S17" s="41"/>
      <c r="T17" s="42"/>
      <c r="U17" s="41"/>
      <c r="V17" s="42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4" customFormat="1" ht="14.95" customHeight="1" x14ac:dyDescent="0.25">
      <c r="B18" s="12"/>
      <c r="C18"/>
      <c r="D18"/>
      <c r="E18" s="47"/>
      <c r="F18"/>
      <c r="G18"/>
      <c r="H18"/>
      <c r="I18" s="47"/>
      <c r="J18"/>
      <c r="K18"/>
      <c r="L18"/>
      <c r="M18" s="47"/>
      <c r="N18"/>
      <c r="P18" s="41"/>
      <c r="Q18" s="41"/>
      <c r="R18" s="42"/>
      <c r="S18" s="41"/>
      <c r="T18" s="42"/>
      <c r="U18" s="41"/>
      <c r="V18" s="42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4" customFormat="1" ht="14.95" customHeight="1" x14ac:dyDescent="0.25">
      <c r="A19" s="44" t="s">
        <v>56</v>
      </c>
      <c r="B19" s="13">
        <v>870796.23199999996</v>
      </c>
      <c r="C19"/>
      <c r="D19"/>
      <c r="E19" s="46">
        <v>6.0617599999999996</v>
      </c>
      <c r="F19"/>
      <c r="G19"/>
      <c r="H19"/>
      <c r="I19" s="46">
        <v>20.374089999999999</v>
      </c>
      <c r="J19"/>
      <c r="K19"/>
      <c r="L19"/>
      <c r="M19" s="46">
        <v>42.365630000000003</v>
      </c>
      <c r="N19"/>
      <c r="P19" s="41"/>
      <c r="Q19" s="41"/>
      <c r="R19" s="42"/>
      <c r="S19" s="41"/>
      <c r="T19" s="42"/>
      <c r="U19" s="41"/>
      <c r="V19" s="42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4" customFormat="1" ht="14.95" customHeight="1" x14ac:dyDescent="0.25">
      <c r="B20" s="13"/>
      <c r="C20"/>
      <c r="D20"/>
      <c r="E20" s="13"/>
      <c r="F20"/>
      <c r="G20"/>
      <c r="H20"/>
      <c r="I20" s="13"/>
      <c r="J20"/>
      <c r="K20"/>
      <c r="L20"/>
      <c r="M20" s="13"/>
      <c r="N20"/>
      <c r="P20" s="41"/>
      <c r="Q20" s="41"/>
      <c r="R20" s="42"/>
      <c r="S20" s="41"/>
      <c r="T20" s="42"/>
      <c r="U20" s="41"/>
      <c r="V20" s="42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4" customFormat="1" ht="14.95" customHeight="1" x14ac:dyDescent="0.25">
      <c r="A21" s="44" t="s">
        <v>50</v>
      </c>
      <c r="B21" s="13">
        <v>90632.365000000005</v>
      </c>
      <c r="C21"/>
      <c r="D21"/>
      <c r="E21" s="46">
        <v>3.7170899999999998</v>
      </c>
      <c r="F21" s="42"/>
      <c r="G21" s="42"/>
      <c r="H21" s="42"/>
      <c r="I21" s="46">
        <v>21.079529999999998</v>
      </c>
      <c r="J21" s="42"/>
      <c r="K21" s="42"/>
      <c r="L21"/>
      <c r="M21" s="46">
        <v>26.498349999999999</v>
      </c>
      <c r="N21"/>
      <c r="P21" s="41"/>
      <c r="Q21" s="41"/>
      <c r="R21" s="42"/>
      <c r="S21" s="41"/>
      <c r="T21" s="42"/>
      <c r="U21" s="41"/>
      <c r="V21" s="42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4" customFormat="1" ht="14.95" customHeight="1" x14ac:dyDescent="0.25">
      <c r="B22" s="12"/>
      <c r="C22"/>
      <c r="D22"/>
      <c r="E22" s="12"/>
      <c r="F22"/>
      <c r="G22"/>
      <c r="H22"/>
      <c r="I22" s="12"/>
      <c r="J22"/>
      <c r="K22"/>
      <c r="L22" s="12"/>
      <c r="M22" s="12"/>
      <c r="N22"/>
      <c r="P22" s="41"/>
      <c r="Q22" s="41"/>
      <c r="R22" s="42"/>
      <c r="S22" s="41"/>
      <c r="T22" s="42"/>
      <c r="U22" s="41"/>
      <c r="V22" s="4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52" s="4" customFormat="1" ht="14.95" customHeight="1" x14ac:dyDescent="0.25">
      <c r="A23" s="44" t="s">
        <v>51</v>
      </c>
      <c r="B23" s="12"/>
      <c r="C23"/>
      <c r="D23"/>
      <c r="E23" s="12"/>
      <c r="F23"/>
      <c r="G23"/>
      <c r="H23"/>
      <c r="I23" s="12"/>
      <c r="J23"/>
      <c r="K23"/>
      <c r="L23" s="12"/>
      <c r="M23" s="12"/>
      <c r="N23"/>
      <c r="P23" s="41"/>
      <c r="Q23" s="41"/>
      <c r="R23" s="42"/>
      <c r="S23" s="41"/>
      <c r="T23" s="42"/>
      <c r="U23" s="41"/>
      <c r="V23" s="42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52" s="4" customFormat="1" ht="14.95" customHeight="1" x14ac:dyDescent="0.25">
      <c r="B24" s="12"/>
      <c r="C24"/>
      <c r="D24"/>
      <c r="E24" s="12"/>
      <c r="F24"/>
      <c r="G24"/>
      <c r="H24"/>
      <c r="I24" s="12"/>
      <c r="J24"/>
      <c r="K24"/>
      <c r="L24" s="12"/>
      <c r="M24" s="12"/>
      <c r="N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52" s="4" customFormat="1" ht="14.95" customHeight="1" x14ac:dyDescent="0.25">
      <c r="A25" s="17" t="s">
        <v>57</v>
      </c>
      <c r="B25" s="13">
        <v>51822.290999999997</v>
      </c>
      <c r="C25"/>
      <c r="D25"/>
      <c r="E25" s="46">
        <v>1.08206</v>
      </c>
      <c r="F25"/>
      <c r="G25"/>
      <c r="H25"/>
      <c r="I25" s="46">
        <v>2.5979700000000001</v>
      </c>
      <c r="J25"/>
      <c r="K25"/>
      <c r="L25"/>
      <c r="M25" s="46">
        <v>18.7212</v>
      </c>
      <c r="N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52" s="4" customFormat="1" ht="14.95" customHeight="1" x14ac:dyDescent="0.25">
      <c r="A26" s="17" t="s">
        <v>58</v>
      </c>
      <c r="B26" s="13"/>
      <c r="C26"/>
      <c r="D26"/>
      <c r="E26" s="47"/>
      <c r="F26"/>
      <c r="G26"/>
      <c r="H26"/>
      <c r="I26" s="47"/>
      <c r="J26"/>
      <c r="K26"/>
      <c r="L26"/>
      <c r="M26" s="47"/>
      <c r="N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52" s="4" customFormat="1" ht="14.95" customHeight="1" x14ac:dyDescent="0.25">
      <c r="A27" s="4" t="s">
        <v>59</v>
      </c>
      <c r="B27" s="50"/>
      <c r="C27"/>
      <c r="D27"/>
      <c r="E27" s="51"/>
      <c r="F27"/>
      <c r="G27"/>
      <c r="H27"/>
      <c r="I27" s="51"/>
      <c r="J27"/>
      <c r="K27"/>
      <c r="L27"/>
      <c r="M27" s="51"/>
      <c r="N27"/>
      <c r="Q27"/>
    </row>
    <row r="28" spans="1:52" s="4" customFormat="1" ht="14.95" customHeight="1" x14ac:dyDescent="0.25">
      <c r="A28" s="4" t="s">
        <v>60</v>
      </c>
      <c r="B28" s="50"/>
      <c r="C28"/>
      <c r="D28"/>
      <c r="E28" s="51"/>
      <c r="F28"/>
      <c r="G28"/>
      <c r="H28"/>
      <c r="I28" s="51"/>
      <c r="J28"/>
      <c r="K28"/>
      <c r="L28"/>
      <c r="M28" s="51"/>
      <c r="N28"/>
      <c r="Q28"/>
    </row>
    <row r="29" spans="1:52" s="4" customFormat="1" ht="14.95" customHeight="1" ph="1" x14ac:dyDescent="0.25">
      <c r="A29" s="4"/>
      <c r="B29" s="12"/>
      <c r="C29"/>
      <c r="D29"/>
      <c r="E29" s="47"/>
      <c r="F29"/>
      <c r="G29"/>
      <c r="H29"/>
      <c r="I29" s="47"/>
      <c r="J29"/>
      <c r="K29"/>
      <c r="L29"/>
      <c r="M29" s="47"/>
      <c r="N2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s="4" customFormat="1" ht="14.95" customHeight="1" x14ac:dyDescent="0.25">
      <c r="A30" s="4" t="s">
        <v>61</v>
      </c>
      <c r="B30" s="13">
        <v>1230851.827</v>
      </c>
      <c r="C30"/>
      <c r="D30"/>
      <c r="E30" s="46">
        <v>1.8910400000000001</v>
      </c>
      <c r="F30"/>
      <c r="G30"/>
      <c r="H30"/>
      <c r="I30" s="46">
        <v>3.4608500000000002</v>
      </c>
      <c r="J30"/>
      <c r="K30"/>
      <c r="L30"/>
      <c r="M30" s="46">
        <v>7.9017400000000002</v>
      </c>
      <c r="N30"/>
    </row>
    <row r="31" spans="1:52" s="4" customFormat="1" ht="14.95" customHeight="1" x14ac:dyDescent="0.25">
      <c r="B31" s="12"/>
      <c r="C31"/>
      <c r="D31"/>
      <c r="E31" s="47"/>
      <c r="F31"/>
      <c r="G31"/>
      <c r="H31"/>
      <c r="I31" s="47"/>
      <c r="J31"/>
      <c r="K31"/>
      <c r="L31"/>
      <c r="M31" s="47"/>
      <c r="N31"/>
    </row>
    <row r="32" spans="1:52" s="4" customFormat="1" ht="14.95" customHeight="1" x14ac:dyDescent="0.25">
      <c r="A32" s="4" t="s">
        <v>62</v>
      </c>
      <c r="B32" s="13">
        <v>645743.47</v>
      </c>
      <c r="C32"/>
      <c r="D32"/>
      <c r="E32" s="46">
        <v>4.4429800000000004</v>
      </c>
      <c r="F32"/>
      <c r="G32"/>
      <c r="H32"/>
      <c r="I32" s="46">
        <v>12.34229</v>
      </c>
      <c r="J32"/>
      <c r="K32"/>
      <c r="L32"/>
      <c r="M32" s="46">
        <v>23.192430000000002</v>
      </c>
      <c r="N32"/>
    </row>
    <row r="33" spans="1:14" s="4" customFormat="1" ht="14.95" customHeight="1" x14ac:dyDescent="0.25">
      <c r="B33" s="12"/>
      <c r="C33"/>
      <c r="D33"/>
      <c r="E33" s="47"/>
      <c r="F33"/>
      <c r="G33"/>
      <c r="H33"/>
      <c r="I33" s="47"/>
      <c r="J33"/>
      <c r="K33"/>
      <c r="L33"/>
      <c r="M33" s="47"/>
      <c r="N33"/>
    </row>
    <row r="34" spans="1:14" s="4" customFormat="1" ht="14.95" customHeight="1" x14ac:dyDescent="0.25">
      <c r="A34" s="44" t="s">
        <v>52</v>
      </c>
      <c r="B34" s="13">
        <v>755477.522</v>
      </c>
      <c r="C34"/>
      <c r="D34"/>
      <c r="E34" s="46">
        <v>5.3281400000000003</v>
      </c>
      <c r="F34"/>
      <c r="G34"/>
      <c r="H34"/>
      <c r="I34" s="46">
        <v>1.4110199999999999</v>
      </c>
      <c r="J34"/>
      <c r="K34"/>
      <c r="L34"/>
      <c r="M34" s="46">
        <v>8.4634300000000007</v>
      </c>
      <c r="N34"/>
    </row>
    <row r="35" spans="1:14" s="4" customFormat="1" ht="14.95" customHeight="1" x14ac:dyDescent="0.25">
      <c r="A35" s="4" t="s">
        <v>2</v>
      </c>
      <c r="B35" s="12"/>
      <c r="C35"/>
      <c r="D35"/>
      <c r="E35" s="47"/>
      <c r="F35"/>
      <c r="G35"/>
      <c r="H35"/>
      <c r="I35" s="47"/>
      <c r="J35"/>
      <c r="K35"/>
      <c r="L35"/>
      <c r="M35" s="47"/>
      <c r="N35"/>
    </row>
    <row r="36" spans="1:14" s="4" customFormat="1" ht="14.95" customHeight="1" x14ac:dyDescent="0.25">
      <c r="A36" s="44" t="s">
        <v>53</v>
      </c>
      <c r="B36" s="13">
        <v>6748216.6809999999</v>
      </c>
      <c r="C36"/>
      <c r="D36"/>
      <c r="E36" s="46">
        <v>3.6148899999999999</v>
      </c>
      <c r="F36"/>
      <c r="G36"/>
      <c r="H36"/>
      <c r="I36" s="46">
        <v>6.5144799999999998</v>
      </c>
      <c r="J36"/>
      <c r="K36"/>
      <c r="L36"/>
      <c r="M36" s="46">
        <v>15.065939999999999</v>
      </c>
      <c r="N36"/>
    </row>
    <row r="37" spans="1:14" s="4" customFormat="1" ht="14.95" customHeight="1" x14ac:dyDescent="0.25">
      <c r="C37"/>
      <c r="D37"/>
      <c r="F37"/>
      <c r="G37"/>
      <c r="H37"/>
      <c r="I37" s="47"/>
      <c r="J37"/>
      <c r="K37"/>
      <c r="L37"/>
      <c r="M37" s="47"/>
      <c r="N37"/>
    </row>
    <row r="38" spans="1:14" s="4" customFormat="1" ht="14.95" customHeight="1" x14ac:dyDescent="0.25">
      <c r="C38"/>
      <c r="F38"/>
      <c r="G38"/>
      <c r="H38"/>
      <c r="I38" s="47"/>
      <c r="J38"/>
      <c r="K38"/>
      <c r="L38"/>
      <c r="M38" s="12"/>
      <c r="N38"/>
    </row>
    <row r="39" spans="1:14" s="4" customFormat="1" ht="14.95" customHeight="1" x14ac:dyDescent="0.2">
      <c r="I39" s="47"/>
      <c r="J39" s="47"/>
      <c r="M39" s="13"/>
      <c r="N39" s="13"/>
    </row>
    <row r="40" spans="1:14" s="4" customFormat="1" ht="14.95" customHeight="1" x14ac:dyDescent="0.25">
      <c r="A40" s="4" t="s">
        <v>63</v>
      </c>
      <c r="I40" s="47"/>
      <c r="J40" s="47"/>
      <c r="M40" s="50"/>
      <c r="N40" s="50"/>
    </row>
    <row r="41" spans="1:14" s="4" customFormat="1" ht="14.95" customHeight="1" x14ac:dyDescent="0.25">
      <c r="A41" s="4" t="s">
        <v>64</v>
      </c>
      <c r="I41" s="47"/>
      <c r="J41" s="47"/>
      <c r="M41" s="12"/>
      <c r="N41" s="12"/>
    </row>
    <row r="42" spans="1:14" s="4" customFormat="1" ht="14.95" customHeight="1" x14ac:dyDescent="0.2">
      <c r="A42" s="17"/>
      <c r="M42" s="13"/>
      <c r="N42" s="13"/>
    </row>
    <row r="43" spans="1:14" s="4" customFormat="1" ht="14.95" customHeight="1" x14ac:dyDescent="0.2">
      <c r="A43" s="26"/>
      <c r="M43" s="12"/>
      <c r="N43" s="12"/>
    </row>
    <row r="44" spans="1:14" s="4" customFormat="1" ht="14.95" customHeight="1" x14ac:dyDescent="0.25">
      <c r="A44"/>
      <c r="B44"/>
      <c r="C44"/>
      <c r="D44"/>
      <c r="E44"/>
      <c r="F44"/>
      <c r="M44" s="13"/>
      <c r="N44" s="13"/>
    </row>
    <row r="45" spans="1:14" s="4" customFormat="1" ht="14.95" customHeight="1" x14ac:dyDescent="0.25">
      <c r="A45" s="37" t="s">
        <v>44</v>
      </c>
      <c r="M45" s="12"/>
      <c r="N45" s="12"/>
    </row>
    <row r="46" spans="1:14" ht="14.95" customHeight="1" x14ac:dyDescent="0.25">
      <c r="M46" s="12"/>
      <c r="N46" s="12"/>
    </row>
    <row r="47" spans="1:14" ht="14.95" customHeight="1" x14ac:dyDescent="0.25">
      <c r="M47" s="12"/>
      <c r="N47" s="12"/>
    </row>
    <row r="48" spans="1:14" ht="14.95" customHeight="1" x14ac:dyDescent="0.25">
      <c r="M48" s="13"/>
      <c r="N48" s="13"/>
    </row>
    <row r="49" spans="13:14" ht="14.95" customHeight="1" x14ac:dyDescent="0.25">
      <c r="M49" s="13"/>
      <c r="N49" s="13"/>
    </row>
    <row r="50" spans="13:14" ht="14.95" customHeight="1" x14ac:dyDescent="0.25">
      <c r="M50" s="50"/>
      <c r="N50" s="50"/>
    </row>
    <row r="51" spans="13:14" ht="14.95" customHeight="1" x14ac:dyDescent="0.25">
      <c r="M51" s="12"/>
      <c r="N51" s="12"/>
    </row>
    <row r="52" spans="13:14" ht="14.95" customHeight="1" x14ac:dyDescent="0.25">
      <c r="M52" s="13"/>
      <c r="N52" s="13"/>
    </row>
    <row r="53" spans="13:14" ht="14.95" customHeight="1" x14ac:dyDescent="0.25">
      <c r="M53" s="12"/>
      <c r="N53" s="12"/>
    </row>
    <row r="54" spans="13:14" ht="14.95" customHeight="1" x14ac:dyDescent="0.25">
      <c r="M54" s="13"/>
      <c r="N54" s="13"/>
    </row>
    <row r="55" spans="13:14" ht="14.95" customHeight="1" x14ac:dyDescent="0.25">
      <c r="M55" s="12"/>
      <c r="N55" s="12"/>
    </row>
    <row r="56" spans="13:14" ht="14.95" customHeight="1" x14ac:dyDescent="0.25">
      <c r="M56" s="13"/>
      <c r="N56" s="13"/>
    </row>
    <row r="57" spans="13:14" ht="14.95" customHeight="1" x14ac:dyDescent="0.25">
      <c r="M57" s="12"/>
      <c r="N57" s="12"/>
    </row>
    <row r="58" spans="13:14" ht="14.95" customHeight="1" x14ac:dyDescent="0.25">
      <c r="M58" s="13"/>
      <c r="N58" s="13"/>
    </row>
    <row r="59" spans="13:14" ht="14.95" customHeight="1" x14ac:dyDescent="0.25"/>
    <row r="60" spans="13:14" ht="14.95" customHeight="1" x14ac:dyDescent="0.25"/>
    <row r="61" spans="13:14" ht="14.95" customHeight="1" x14ac:dyDescent="0.25"/>
    <row r="62" spans="13:14" ht="14.95" customHeight="1" x14ac:dyDescent="0.25"/>
    <row r="63" spans="13:14" ht="14.95" customHeight="1" x14ac:dyDescent="0.25"/>
    <row r="64" spans="13:14" ht="14.95" customHeight="1" x14ac:dyDescent="0.25"/>
    <row r="65" ht="14.95" customHeight="1" x14ac:dyDescent="0.25"/>
    <row r="66" ht="14.95" customHeight="1" x14ac:dyDescent="0.25"/>
    <row r="67" ht="14.95" customHeight="1" x14ac:dyDescent="0.25"/>
    <row r="68" ht="14.95" customHeight="1" x14ac:dyDescent="0.25"/>
    <row r="69" ht="14.95" customHeight="1" x14ac:dyDescent="0.25"/>
    <row r="70" ht="14.95" customHeight="1" x14ac:dyDescent="0.25"/>
    <row r="71" ht="14.95" customHeight="1" x14ac:dyDescent="0.25"/>
    <row r="72" ht="14.95" customHeight="1" x14ac:dyDescent="0.25"/>
    <row r="73" ht="14.95" customHeight="1" x14ac:dyDescent="0.25"/>
    <row r="74" ht="14.95" customHeight="1" x14ac:dyDescent="0.25"/>
    <row r="75" ht="14.95" customHeight="1" x14ac:dyDescent="0.25"/>
    <row r="76" ht="14.95" customHeight="1" x14ac:dyDescent="0.25"/>
    <row r="77" ht="14.95" customHeight="1" x14ac:dyDescent="0.25"/>
    <row r="78" ht="14.95" customHeight="1" x14ac:dyDescent="0.25"/>
    <row r="79" ht="14.95" customHeight="1" x14ac:dyDescent="0.25"/>
    <row r="80" ht="14.95" customHeight="1" x14ac:dyDescent="0.25"/>
    <row r="81" ht="14.95" customHeight="1" x14ac:dyDescent="0.25"/>
    <row r="82" ht="14.95" customHeight="1" x14ac:dyDescent="0.25"/>
    <row r="83" ht="14.95" customHeight="1" x14ac:dyDescent="0.25"/>
    <row r="84" ht="14.95" customHeight="1" x14ac:dyDescent="0.25"/>
    <row r="85" ht="14.95" customHeight="1" x14ac:dyDescent="0.25"/>
    <row r="86" ht="14.95" customHeight="1" x14ac:dyDescent="0.25"/>
    <row r="87" ht="14.95" customHeight="1" x14ac:dyDescent="0.25"/>
    <row r="88" ht="14.95" customHeight="1" x14ac:dyDescent="0.25"/>
    <row r="89" ht="14.95" customHeight="1" x14ac:dyDescent="0.25"/>
    <row r="90" ht="14.95" customHeight="1" x14ac:dyDescent="0.25"/>
    <row r="91" ht="14.95" customHeight="1" x14ac:dyDescent="0.25"/>
    <row r="92" ht="14.95" customHeight="1" x14ac:dyDescent="0.25"/>
    <row r="93" ht="14.95" customHeight="1" x14ac:dyDescent="0.25"/>
    <row r="94" ht="14.95" customHeight="1" x14ac:dyDescent="0.25"/>
    <row r="95" ht="14.95" customHeight="1" x14ac:dyDescent="0.25"/>
    <row r="96" ht="14.95" customHeight="1" x14ac:dyDescent="0.25"/>
    <row r="97" ht="14.95" customHeight="1" x14ac:dyDescent="0.25"/>
    <row r="98" ht="14.95" customHeight="1" x14ac:dyDescent="0.25"/>
    <row r="99" ht="14.95" customHeight="1" x14ac:dyDescent="0.25"/>
    <row r="100" ht="14.95" customHeight="1" x14ac:dyDescent="0.25"/>
    <row r="101" ht="14.95" customHeight="1" x14ac:dyDescent="0.25"/>
    <row r="102" ht="14.95" customHeight="1" x14ac:dyDescent="0.25"/>
    <row r="103" ht="14.95" customHeight="1" x14ac:dyDescent="0.25"/>
    <row r="104" ht="14.95" customHeight="1" x14ac:dyDescent="0.25"/>
    <row r="105" ht="14.95" customHeight="1" x14ac:dyDescent="0.25"/>
    <row r="106" ht="14.95" customHeight="1" x14ac:dyDescent="0.25"/>
    <row r="107" ht="14.95" customHeight="1" x14ac:dyDescent="0.25"/>
    <row r="108" ht="14.95" customHeight="1" x14ac:dyDescent="0.25"/>
    <row r="109" ht="14.95" customHeight="1" x14ac:dyDescent="0.25"/>
    <row r="110" ht="14.95" customHeight="1" x14ac:dyDescent="0.25"/>
    <row r="111" ht="14.95" customHeight="1" x14ac:dyDescent="0.25"/>
    <row r="112" ht="14.95" customHeight="1" x14ac:dyDescent="0.25"/>
    <row r="113" ht="14.95" customHeight="1" x14ac:dyDescent="0.25"/>
  </sheetData>
  <dataConsolidate/>
  <mergeCells count="3">
    <mergeCell ref="C6:E6"/>
    <mergeCell ref="G6:I6"/>
    <mergeCell ref="K6:M6"/>
  </mergeCells>
  <phoneticPr fontId="24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10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1A</vt:lpstr>
      <vt:lpstr>Table1B</vt:lpstr>
      <vt:lpstr>Table 2</vt:lpstr>
      <vt:lpstr>'Table 1A'!Print_Area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Division</dc:creator>
  <cp:lastModifiedBy>LAW Wing-yan, Maria</cp:lastModifiedBy>
  <cp:lastPrinted>2015-08-24T11:33:57Z</cp:lastPrinted>
  <dcterms:created xsi:type="dcterms:W3CDTF">1998-05-23T02:17:03Z</dcterms:created>
  <dcterms:modified xsi:type="dcterms:W3CDTF">2018-04-30T04:12:06Z</dcterms:modified>
</cp:coreProperties>
</file>